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85" tabRatio="614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_xlfn._ONEDARRAY" hidden="1">#NAME?</definedName>
    <definedName name="_xlfn._SORT" hidden="1">#NAME?</definedName>
    <definedName name="_xlnm.Print_Area" localSheetId="1">'1'!#REF!</definedName>
    <definedName name="_xlnm.Print_Area" localSheetId="2">'2'!$A$1:$D$26</definedName>
    <definedName name="_xlnm.Print_Area" localSheetId="3">'3'!$A$1:$D$26</definedName>
    <definedName name="_xlnm.Print_Area" localSheetId="4">'4'!$C$4:$E$25</definedName>
    <definedName name="_xlnm.Print_Area" localSheetId="5">'5'!$A$1:$C$26</definedName>
    <definedName name="_xlnm.Print_Titles" localSheetId="1">'1'!$1:$6</definedName>
    <definedName name="_xlnm.Print_Titles" localSheetId="2">'2'!$A:$A,'2'!$1:$5</definedName>
    <definedName name="_xlnm.Print_Titles" localSheetId="3">'3'!$A:$A,'3'!$1:$5</definedName>
    <definedName name="_xlnm.Print_Titles" localSheetId="4">'4'!$A:$A,'4'!$1:$3</definedName>
    <definedName name="_xlnm.Print_Titles" localSheetId="5">'5'!$1:$3</definedName>
  </definedNames>
  <calcPr fullCalcOnLoad="1"/>
</workbook>
</file>

<file path=xl/sharedStrings.xml><?xml version="1.0" encoding="utf-8"?>
<sst xmlns="http://schemas.openxmlformats.org/spreadsheetml/2006/main" count="266" uniqueCount="124">
  <si>
    <t>No.</t>
  </si>
  <si>
    <t>AIRES</t>
  </si>
  <si>
    <t xml:space="preserve">MODALIDAD </t>
  </si>
  <si>
    <t>TOTAL</t>
  </si>
  <si>
    <t>PASIVO CORRIENTE / TOTAL PASIVO</t>
  </si>
  <si>
    <t>TOTAL MODALIDAD</t>
  </si>
  <si>
    <t xml:space="preserve"> A  C  T  I  V  O  S </t>
  </si>
  <si>
    <t>ACTIVO CORRIENTE</t>
  </si>
  <si>
    <t>TOTAL ACTIVO</t>
  </si>
  <si>
    <t>P  A  S  I  V  O  S</t>
  </si>
  <si>
    <t>PASIVO CORRIENTE</t>
  </si>
  <si>
    <t>TOTAL PASIVO</t>
  </si>
  <si>
    <t xml:space="preserve">P A T R I M O N I O </t>
  </si>
  <si>
    <t>CAPITAL (PAGADO)</t>
  </si>
  <si>
    <t>UTILIDAD (PERDIDA) DEL EJERCICIO</t>
  </si>
  <si>
    <t>UTILIDAD (PERDIDAS) ACUMULADAS</t>
  </si>
  <si>
    <t>TOTAL PATRIMONIO</t>
  </si>
  <si>
    <t>TOTAL PASIVO Y PATRIMONIO</t>
  </si>
  <si>
    <t>INGRESOS OPERACIONALES</t>
  </si>
  <si>
    <t>UTILIDAD (PERDIDA) OPERACIONAL</t>
  </si>
  <si>
    <t>D E   L I Q U I D E Z</t>
  </si>
  <si>
    <t>D E  E N D E U D A M I E N T O</t>
  </si>
  <si>
    <t xml:space="preserve">TOTAL PASIVO/PATRIMONIO </t>
  </si>
  <si>
    <t xml:space="preserve">PASIVO LARGO PLAZO/PATRIMONIO </t>
  </si>
  <si>
    <t>TOTAL PASIVO / TOTAL ACTIVO</t>
  </si>
  <si>
    <t>D E  S O L I D E Z</t>
  </si>
  <si>
    <t>ACTIVO TOTAL/ PASIVO TOTAL</t>
  </si>
  <si>
    <t>D E  E S T A B I L I D A D</t>
  </si>
  <si>
    <t>ACTIVO FIJO/ PASIVO LARGO PLAZO</t>
  </si>
  <si>
    <t>DE PROPIEDAD DE LA EMPRESA</t>
  </si>
  <si>
    <t>D E   R E N T A B I L I D A D</t>
  </si>
  <si>
    <t>UTILIDAD NETA/INGRESOS TOTALES</t>
  </si>
  <si>
    <t>C A P I T A L   T R A B A J O</t>
  </si>
  <si>
    <t>ACTIVO CORRIENTE-PASIVO CORRIENTE</t>
  </si>
  <si>
    <t>TOTAL PATRIMONIO/TOTAL ACTIVO</t>
  </si>
  <si>
    <t>RUBROS / PERIODOS</t>
  </si>
  <si>
    <t>TOTAL ACTIVO/ PASIVO CORRIENTE</t>
  </si>
  <si>
    <t>TOTAL ACTIVO/TOTAL PASIVO</t>
  </si>
  <si>
    <t>UTILIDAD OPER./INGRESO OPER.</t>
  </si>
  <si>
    <t>RAZON CORRIENTE:A.Corriente/P.Corriente</t>
  </si>
  <si>
    <t>AVIANCA S.A.</t>
  </si>
  <si>
    <t>COMERCIAL TRONCAL</t>
  </si>
  <si>
    <t xml:space="preserve">No. </t>
  </si>
  <si>
    <t>PART.%</t>
  </si>
  <si>
    <t>CUADRO No. 1</t>
  </si>
  <si>
    <t>CUADRO N° 2</t>
  </si>
  <si>
    <t>CUADRO N° 3</t>
  </si>
  <si>
    <t>F U E N T E :  Cuadro No. 2</t>
  </si>
  <si>
    <t>CUADRO N° 4</t>
  </si>
  <si>
    <t>CUADRO N° 5</t>
  </si>
  <si>
    <t>F U E N T E :  Cuadro No. 4</t>
  </si>
  <si>
    <t>CUADRO N° 6</t>
  </si>
  <si>
    <t>CUADRO N° 7</t>
  </si>
  <si>
    <t>CUMPLIMIENTO</t>
  </si>
  <si>
    <t>COMERCIAL CARGA</t>
  </si>
  <si>
    <t>ESTADOS FINANCIEROS RECIBIDOS</t>
  </si>
  <si>
    <t>CUADRO 1</t>
  </si>
  <si>
    <t>INDICE</t>
  </si>
  <si>
    <t>CUADRO 2</t>
  </si>
  <si>
    <t>CUADRO 3</t>
  </si>
  <si>
    <t>CUADRO 4</t>
  </si>
  <si>
    <t>CUADRO 5</t>
  </si>
  <si>
    <t>CUADRO 6</t>
  </si>
  <si>
    <t>CUADRO 7</t>
  </si>
  <si>
    <t>No. PÁGINA</t>
  </si>
  <si>
    <t>CONCEPTO</t>
  </si>
  <si>
    <t xml:space="preserve">TOTAL  TRANSPORTE AÉREO </t>
  </si>
  <si>
    <t xml:space="preserve">Patrimonio </t>
  </si>
  <si>
    <t>Utilidades Operacionales</t>
  </si>
  <si>
    <t>BALANCE</t>
  </si>
  <si>
    <t>EMPRESAS DE TRANSPORTE AÉREO</t>
  </si>
  <si>
    <t>Comparando el balance del año  2014 con la vigencia 2015 del sector transporte aéreo, los activos aumentaron un 46 porciento, el pasivo creció 51 porciento y el patrimonio tuvo un incremento del 20 porciento.</t>
  </si>
  <si>
    <t>TOTAL EMPRESAS ACTIVAS</t>
  </si>
  <si>
    <t>VIVA AIR                          FAST COLOMBIA S.A.S.</t>
  </si>
  <si>
    <t>ACTIVO NO CORRIENTE</t>
  </si>
  <si>
    <t>PASIVO NO CORRIENTE</t>
  </si>
  <si>
    <t>IMPUESTOS A LA  RENTA</t>
  </si>
  <si>
    <t>GASTOS OPERACIONALES</t>
  </si>
  <si>
    <t>PERDIDA UTILIDAD NETA DEL AÑO</t>
  </si>
  <si>
    <t xml:space="preserve">REGIONAL EXPRESS AMERICA </t>
  </si>
  <si>
    <t>EASY FLY</t>
  </si>
  <si>
    <t>ESTADO DE SITUACION FINANCIERA</t>
  </si>
  <si>
    <t xml:space="preserve">         FAST COLOMBIA </t>
  </si>
  <si>
    <t xml:space="preserve">AVIANCA </t>
  </si>
  <si>
    <t>g</t>
  </si>
  <si>
    <t>AEROSUCRE</t>
  </si>
  <si>
    <t>LANCO</t>
  </si>
  <si>
    <t>LAS</t>
  </si>
  <si>
    <t>AEROLINEA DEL CARIBE</t>
  </si>
  <si>
    <t>TAMPA</t>
  </si>
  <si>
    <t>ALIANSA</t>
  </si>
  <si>
    <r>
      <t>Rendimiento del Patrimonio:</t>
    </r>
    <r>
      <rPr>
        <sz val="9"/>
        <color indexed="10"/>
        <rFont val="Arial"/>
        <family val="2"/>
      </rPr>
      <t xml:space="preserve"> </t>
    </r>
  </si>
  <si>
    <r>
      <t xml:space="preserve">Utilidades Neta </t>
    </r>
    <r>
      <rPr>
        <sz val="9"/>
        <color indexed="10"/>
        <rFont val="Arial"/>
        <family val="2"/>
      </rPr>
      <t>X100</t>
    </r>
  </si>
  <si>
    <r>
      <t>Activo Total Bruto</t>
    </r>
    <r>
      <rPr>
        <b/>
        <sz val="9"/>
        <color indexed="10"/>
        <rFont val="Arial"/>
        <family val="2"/>
      </rPr>
      <t xml:space="preserve"> </t>
    </r>
  </si>
  <si>
    <t>F U E N T E :  Cuadro No. 6</t>
  </si>
  <si>
    <t>CONSOLIDADO</t>
  </si>
  <si>
    <t>COMERCIAL DE CARGA</t>
  </si>
  <si>
    <t>AEROLINEA DEL 
CARIBE</t>
  </si>
  <si>
    <t>JUNIO 30 2022</t>
  </si>
  <si>
    <t>Observación: Gran Colombia de Aviación no envió estados financieros Junio 30 año 2022</t>
  </si>
  <si>
    <t>Fuente . Cuadro Indicadores Estados Financieros Junio 30 Año 2022</t>
  </si>
  <si>
    <t>Fuente: Empresas de Transporte aéreo -  Estados Financieros Junio 30 2022</t>
  </si>
  <si>
    <t>ULTRA AIR S.A.S.</t>
  </si>
  <si>
    <t>ULTRA AIR S.A.S</t>
  </si>
  <si>
    <t xml:space="preserve">Fuente: Estados Financieros Junio 30 2022 Empresas Modalidad Transporte Aéreo </t>
  </si>
  <si>
    <t>EMPRESAS DE COMERCIAL CARGA  - ESTADOS FINANCIEROS CONSOLIDADOS JUNIO 30 AÑO 2022</t>
  </si>
  <si>
    <t>EMPRESAS DE COMERCIAL CARGA  - ESTADOS FINANCIEROS CONSOLIDADOS  JUNIO 30 AÑO 2022</t>
  </si>
  <si>
    <t>EMPRESAS DE TRANSPORTE AEREO   COMERCIAL TRONCAL - COEFICIENTES FINANCIEROS  - JUNIO 30 2022</t>
  </si>
  <si>
    <t>CUADRO RESUMEN EMPRESAS DE TRANSPORTE AÉREO JUNIO 30 AÑO 2022</t>
  </si>
  <si>
    <t>EMPRESAS DE TRANSPORTE AEREO   ESTADOS FINANCIEROS CONSOLIDADOS  JUNIO 30 AÑO 2022</t>
  </si>
  <si>
    <t>EMPRESAS DE TRANSPORTE AEREO   -  COEFICIENTES FINANCIEROS  CONSOLIDADOS  JUNIO 30 AÑO 2022</t>
  </si>
  <si>
    <t>EMPRESAS DE TRANSPORTE AEREO COMERCIAL TRONCAL  - ESTADOS FINANCIEROS CONSOLIDADOS  JUNIO 30 AÑO 2022</t>
  </si>
  <si>
    <t>EMPRESAS DE TRANSPORTE AEREO   COMERCIAL TRONCAL - COEFICIENTES FINANCIEROS  - JUNIO 30 AÑO 2022</t>
  </si>
  <si>
    <t>EMPRESAS DE TRANSPORTE AEREO  COMERCIAL CARGA - ESTADOS FINANCIEROS   -  JUNIO 30 AÑO 2022</t>
  </si>
  <si>
    <t>EMPRESAS DE TRANSPORTE AEREO  COMERCIAL CARGA - COEFICIENTES FINANCIEROS   -  JUNIO 30 AÑO 2022</t>
  </si>
  <si>
    <t xml:space="preserve">Fuente: Estados Financieros corte a Junio 30 2022  Empresas Modalidad Cargueras Nal Transporte Aéreo </t>
  </si>
  <si>
    <t>RESUMEN ESTADOS FINANCIEROS TRANSPORTE AEREO JUNIO 30 AÑO 2022</t>
  </si>
  <si>
    <t>EMPRESAS DE TRANSPORTE AÉREO REGULAR DE PASAJEROS Y DE CARGA
 COBERTURA JUNIO 30 AÑO 2022</t>
  </si>
  <si>
    <t xml:space="preserve"> Fecha de Edicion: 2/08/2022</t>
  </si>
  <si>
    <t>EMPRESAS DE TRANSPORTE AEREO   ESTADOS FINANCIEROS CONSOLIDADOS  JUNIO 30 AÑO 2022 (Millones de Pesos)</t>
  </si>
  <si>
    <t>EMPRESAS DE TRANSPORTE AEREO COMERCIAL TRONCAL  - ESTADOS FINANCIEROS CONSOLIDADOS  JUNIO 30 AÑO 2022 (Millones de Pesos)</t>
  </si>
  <si>
    <t>(Millones de pesos)</t>
  </si>
  <si>
    <t>AEROREPUBLICA</t>
  </si>
  <si>
    <r>
      <t>(</t>
    </r>
    <r>
      <rPr>
        <sz val="9"/>
        <rFont val="Arial"/>
        <family val="2"/>
      </rPr>
      <t>Mi</t>
    </r>
    <r>
      <rPr>
        <b/>
        <sz val="9"/>
        <rFont val="Arial"/>
        <family val="2"/>
      </rPr>
      <t>llones de pesos)</t>
    </r>
  </si>
</sst>
</file>

<file path=xl/styles.xml><?xml version="1.0" encoding="utf-8"?>
<styleSheet xmlns="http://schemas.openxmlformats.org/spreadsheetml/2006/main">
  <numFmts count="6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&quot;\ #,##0_);\(&quot;$&quot;\ #,##0\)"/>
    <numFmt numFmtId="177" formatCode="&quot;$&quot;\ #,##0_);[Red]\(&quot;$&quot;\ #,##0\)"/>
    <numFmt numFmtId="178" formatCode="&quot;$&quot;\ #,##0.00_);\(&quot;$&quot;\ #,##0.00\)"/>
    <numFmt numFmtId="179" formatCode="&quot;$&quot;\ #,##0.00_);[Red]\(&quot;$&quot;\ #,##0.00\)"/>
    <numFmt numFmtId="180" formatCode="_(&quot;$&quot;\ * #,##0_);_(&quot;$&quot;\ * \(#,##0\);_(&quot;$&quot;\ * &quot;-&quot;_);_(@_)"/>
    <numFmt numFmtId="181" formatCode="_(* #,##0_);_(* \(#,##0\);_(* &quot;-&quot;_);_(@_)"/>
    <numFmt numFmtId="182" formatCode="_(&quot;$&quot;\ * #,##0.00_);_(&quot;$&quot;\ * \(#,##0.00\);_(&quot;$&quot;\ * &quot;-&quot;??_);_(@_)"/>
    <numFmt numFmtId="183" formatCode="_(* #,##0.00_);_(* \(#,##0.00\);_(* &quot;-&quot;??_);_(@_)"/>
    <numFmt numFmtId="184" formatCode="&quot;$&quot;\ #,##0;&quot;$&quot;\ \-#,##0"/>
    <numFmt numFmtId="185" formatCode="&quot;$&quot;\ #,##0;[Red]&quot;$&quot;\ \-#,##0"/>
    <numFmt numFmtId="186" formatCode="&quot;$&quot;\ #,##0.00;&quot;$&quot;\ \-#,##0.00"/>
    <numFmt numFmtId="187" formatCode="&quot;$&quot;\ #,##0.00;[Red]&quot;$&quot;\ \-#,##0.00"/>
    <numFmt numFmtId="188" formatCode="_ &quot;$&quot;\ * #,##0_ ;_ &quot;$&quot;\ * \-#,##0_ ;_ &quot;$&quot;\ * &quot;-&quot;_ ;_ @_ "/>
    <numFmt numFmtId="189" formatCode="_ * #,##0_ ;_ * \-#,##0_ ;_ * &quot;-&quot;_ ;_ @_ "/>
    <numFmt numFmtId="190" formatCode="_ &quot;$&quot;\ * #,##0.00_ ;_ &quot;$&quot;\ * \-#,##0.00_ ;_ &quot;$&quot;\ * &quot;-&quot;??_ ;_ @_ "/>
    <numFmt numFmtId="191" formatCode="_ * #,##0.00_ ;_ * \-#,##0.00_ ;_ * &quot;-&quot;??_ ;_ @_ "/>
    <numFmt numFmtId="192" formatCode="0.0%"/>
    <numFmt numFmtId="193" formatCode="_-* #,##0_-;\-* #,##0_-;_-* &quot;-&quot;??_-;_-@_-"/>
    <numFmt numFmtId="194" formatCode="_-* #,##0.0_-;\-* #,##0.0_-;_-* &quot;-&quot;??_-;_-@_-"/>
    <numFmt numFmtId="195" formatCode="0_)"/>
    <numFmt numFmtId="196" formatCode="#,##0.00\ _€"/>
    <numFmt numFmtId="197" formatCode="[$-240A]dddd\,\ dd&quot; de &quot;mmmm&quot; de &quot;yyyy"/>
    <numFmt numFmtId="198" formatCode="dd/mm/yyyy;@"/>
    <numFmt numFmtId="199" formatCode="_ * #,##0.00000_ ;_ * \-#,##0.00000_ ;_ * &quot;-&quot;?????_ ;_ @_ "/>
    <numFmt numFmtId="200" formatCode="_ * #,##0.000_ ;_ * \-#,##0.000_ ;_ * &quot;-&quot;???_ ;_ @_ 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$&quot;\ #,##0"/>
    <numFmt numFmtId="206" formatCode="[$-C0A]dddd\,\ dd&quot; de &quot;mmmm&quot; de &quot;yyyy"/>
    <numFmt numFmtId="207" formatCode="_(* #,##0_);_(* \(#,##0\);_(* &quot;-&quot;??_);_(@_)"/>
    <numFmt numFmtId="208" formatCode="0.000000000000000%"/>
    <numFmt numFmtId="209" formatCode="#,##0_);\(#,##0\)"/>
    <numFmt numFmtId="210" formatCode="0_ ;\-0\ "/>
    <numFmt numFmtId="211" formatCode="_(* #,##0.0_);_(* \(#,##0.0\);_(* &quot;-&quot;_);_(@_)"/>
    <numFmt numFmtId="212" formatCode="_(* #,##0.00_);_(* \(#,##0.00\);_(* &quot;-&quot;_);_(@_)"/>
    <numFmt numFmtId="213" formatCode="_(* #,##0.000_);_(* \(#,##0.000\);_(* &quot;-&quot;_);_(@_)"/>
    <numFmt numFmtId="214" formatCode="_(* #,##0.0000_);_(* \(#,##0.0000\);_(* &quot;-&quot;_);_(@_)"/>
    <numFmt numFmtId="215" formatCode="_(* #,##0.00000_);_(* \(#,##0.00000\);_(* &quot;-&quot;_);_(@_)"/>
    <numFmt numFmtId="216" formatCode="[$-240A]dddd\,\ d\ &quot;de&quot;\ mmmm\ &quot;de&quot;\ yyyy"/>
    <numFmt numFmtId="217" formatCode="[$-240A]h:mm:ss\ AM/PM"/>
    <numFmt numFmtId="218" formatCode="_(&quot;$&quot;\ * #,##0_);_(&quot;$&quot;\ * \(#,##0\);_(&quot;$&quot;\ * &quot;-&quot;??_);_(@_)"/>
    <numFmt numFmtId="219" formatCode="_([$$-240A]\ * #,##0_);_([$$-240A]\ * \(#,##0\);_([$$-240A]\ * &quot;-&quot;??_);_(@_)"/>
    <numFmt numFmtId="220" formatCode="_-&quot;$&quot;* #,##0.0_-;\-&quot;$&quot;* #,##0.0_-;_-&quot;$&quot;* &quot;-&quot;??_-;_-@_-"/>
    <numFmt numFmtId="221" formatCode="_-&quot;$&quot;* #,##0_-;\-&quot;$&quot;* #,##0_-;_-&quot;$&quot;* &quot;-&quot;??_-;_-@_-"/>
    <numFmt numFmtId="222" formatCode="_-* #,##0.000_-;\-* #,##0.000_-;_-* &quot;-&quot;??_-;_-@_-"/>
    <numFmt numFmtId="223" formatCode="#,##0.0"/>
  </numFmts>
  <fonts count="76">
    <font>
      <sz val="10"/>
      <name val="Arial"/>
      <family val="0"/>
    </font>
    <font>
      <sz val="10"/>
      <name val="Times New Roman"/>
      <family val="1"/>
    </font>
    <font>
      <sz val="10"/>
      <color indexed="8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i/>
      <sz val="14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15"/>
      <name val="Arial"/>
      <family val="2"/>
    </font>
    <font>
      <b/>
      <sz val="9"/>
      <name val="Helv"/>
      <family val="0"/>
    </font>
    <font>
      <b/>
      <sz val="9"/>
      <color indexed="8"/>
      <name val="Helv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Helv"/>
      <family val="0"/>
    </font>
    <font>
      <b/>
      <sz val="9"/>
      <color indexed="8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Times New Roman"/>
      <family val="1"/>
    </font>
    <font>
      <u val="single"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Times New Roman"/>
      <family val="1"/>
    </font>
    <font>
      <u val="single"/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1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4" fillId="20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0" fillId="0" borderId="8" applyNumberFormat="0" applyFill="0" applyAlignment="0" applyProtection="0"/>
    <xf numFmtId="0" fontId="69" fillId="0" borderId="9" applyNumberFormat="0" applyFill="0" applyAlignment="0" applyProtection="0"/>
  </cellStyleXfs>
  <cellXfs count="39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37" fontId="10" fillId="0" borderId="10" xfId="0" applyNumberFormat="1" applyFont="1" applyBorder="1" applyAlignment="1" applyProtection="1">
      <alignment horizontal="left"/>
      <protection/>
    </xf>
    <xf numFmtId="37" fontId="10" fillId="0" borderId="10" xfId="0" applyNumberFormat="1" applyFont="1" applyBorder="1" applyAlignment="1" applyProtection="1" quotePrefix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193" fontId="10" fillId="0" borderId="11" xfId="49" applyNumberFormat="1" applyFont="1" applyBorder="1" applyAlignment="1" applyProtection="1">
      <alignment horizontal="left"/>
      <protection/>
    </xf>
    <xf numFmtId="37" fontId="10" fillId="0" borderId="12" xfId="0" applyNumberFormat="1" applyFont="1" applyBorder="1" applyAlignment="1" applyProtection="1">
      <alignment horizontal="left"/>
      <protection/>
    </xf>
    <xf numFmtId="37" fontId="10" fillId="0" borderId="13" xfId="0" applyNumberFormat="1" applyFont="1" applyBorder="1" applyAlignment="1" applyProtection="1">
      <alignment horizontal="left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14" xfId="0" applyNumberFormat="1" applyFont="1" applyBorder="1" applyAlignment="1" applyProtection="1" quotePrefix="1">
      <alignment horizontal="left"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0" fontId="12" fillId="0" borderId="0" xfId="0" applyNumberFormat="1" applyFont="1" applyFill="1" applyBorder="1" applyAlignment="1" applyProtection="1">
      <alignment horizontal="right"/>
      <protection/>
    </xf>
    <xf numFmtId="193" fontId="13" fillId="0" borderId="11" xfId="49" applyNumberFormat="1" applyFont="1" applyBorder="1" applyAlignment="1" applyProtection="1">
      <alignment horizontal="left"/>
      <protection/>
    </xf>
    <xf numFmtId="10" fontId="14" fillId="0" borderId="0" xfId="0" applyNumberFormat="1" applyFont="1" applyFill="1" applyBorder="1" applyAlignment="1" applyProtection="1">
      <alignment horizontal="right"/>
      <protection/>
    </xf>
    <xf numFmtId="10" fontId="14" fillId="0" borderId="0" xfId="0" applyNumberFormat="1" applyFont="1" applyFill="1" applyBorder="1" applyAlignment="1" applyProtection="1">
      <alignment horizontal="right"/>
      <protection locked="0"/>
    </xf>
    <xf numFmtId="37" fontId="13" fillId="0" borderId="12" xfId="0" applyNumberFormat="1" applyFont="1" applyBorder="1" applyAlignment="1" applyProtection="1">
      <alignment horizontal="left"/>
      <protection/>
    </xf>
    <xf numFmtId="37" fontId="13" fillId="0" borderId="13" xfId="0" applyNumberFormat="1" applyFont="1" applyBorder="1" applyAlignment="1" applyProtection="1">
      <alignment horizontal="left"/>
      <protection/>
    </xf>
    <xf numFmtId="181" fontId="14" fillId="0" borderId="0" xfId="0" applyNumberFormat="1" applyFont="1" applyFill="1" applyBorder="1" applyAlignment="1">
      <alignment horizontal="right"/>
    </xf>
    <xf numFmtId="181" fontId="14" fillId="0" borderId="0" xfId="0" applyNumberFormat="1" applyFont="1" applyFill="1" applyBorder="1" applyAlignment="1" applyProtection="1">
      <alignment horizontal="right"/>
      <protection/>
    </xf>
    <xf numFmtId="37" fontId="12" fillId="0" borderId="0" xfId="0" applyNumberFormat="1" applyFont="1" applyBorder="1" applyAlignment="1" applyProtection="1">
      <alignment horizontal="left"/>
      <protection/>
    </xf>
    <xf numFmtId="0" fontId="13" fillId="0" borderId="0" xfId="0" applyFont="1" applyFill="1" applyAlignment="1">
      <alignment horizontal="right"/>
    </xf>
    <xf numFmtId="37" fontId="12" fillId="0" borderId="0" xfId="0" applyNumberFormat="1" applyFont="1" applyFill="1" applyBorder="1" applyAlignment="1" applyProtection="1">
      <alignment horizontal="center"/>
      <protection/>
    </xf>
    <xf numFmtId="37" fontId="12" fillId="0" borderId="0" xfId="0" applyNumberFormat="1" applyFont="1" applyFill="1" applyBorder="1" applyAlignment="1" applyProtection="1">
      <alignment horizontal="left"/>
      <protection/>
    </xf>
    <xf numFmtId="37" fontId="13" fillId="0" borderId="0" xfId="0" applyNumberFormat="1" applyFont="1" applyFill="1" applyBorder="1" applyAlignment="1" applyProtection="1">
      <alignment horizontal="left"/>
      <protection/>
    </xf>
    <xf numFmtId="37" fontId="13" fillId="0" borderId="0" xfId="0" applyNumberFormat="1" applyFont="1" applyFill="1" applyBorder="1" applyAlignment="1" applyProtection="1" quotePrefix="1">
      <alignment horizontal="left"/>
      <protection/>
    </xf>
    <xf numFmtId="193" fontId="13" fillId="0" borderId="0" xfId="49" applyNumberFormat="1" applyFont="1" applyFill="1" applyBorder="1" applyAlignment="1" applyProtection="1">
      <alignment horizontal="left"/>
      <protection/>
    </xf>
    <xf numFmtId="37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15" fillId="0" borderId="0" xfId="0" applyFont="1" applyFill="1" applyAlignment="1">
      <alignment/>
    </xf>
    <xf numFmtId="0" fontId="0" fillId="0" borderId="15" xfId="0" applyBorder="1" applyAlignment="1">
      <alignment/>
    </xf>
    <xf numFmtId="0" fontId="0" fillId="32" borderId="0" xfId="0" applyFill="1" applyAlignment="1">
      <alignment/>
    </xf>
    <xf numFmtId="0" fontId="0" fillId="0" borderId="0" xfId="0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9" fontId="0" fillId="0" borderId="16" xfId="56" applyFont="1" applyBorder="1" applyAlignment="1">
      <alignment horizontal="center"/>
    </xf>
    <xf numFmtId="9" fontId="0" fillId="0" borderId="15" xfId="56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10" fontId="11" fillId="32" borderId="11" xfId="0" applyNumberFormat="1" applyFont="1" applyFill="1" applyBorder="1" applyAlignment="1" applyProtection="1">
      <alignment horizontal="right"/>
      <protection/>
    </xf>
    <xf numFmtId="10" fontId="11" fillId="32" borderId="19" xfId="0" applyNumberFormat="1" applyFont="1" applyFill="1" applyBorder="1" applyAlignment="1" applyProtection="1">
      <alignment horizontal="right"/>
      <protection/>
    </xf>
    <xf numFmtId="10" fontId="11" fillId="32" borderId="12" xfId="0" applyNumberFormat="1" applyFont="1" applyFill="1" applyBorder="1" applyAlignment="1" applyProtection="1">
      <alignment horizontal="right"/>
      <protection locked="0"/>
    </xf>
    <xf numFmtId="10" fontId="11" fillId="32" borderId="10" xfId="0" applyNumberFormat="1" applyFont="1" applyFill="1" applyBorder="1" applyAlignment="1" applyProtection="1">
      <alignment horizontal="right"/>
      <protection/>
    </xf>
    <xf numFmtId="10" fontId="11" fillId="32" borderId="13" xfId="0" applyNumberFormat="1" applyFont="1" applyFill="1" applyBorder="1" applyAlignment="1" applyProtection="1">
      <alignment horizontal="right"/>
      <protection/>
    </xf>
    <xf numFmtId="10" fontId="11" fillId="32" borderId="12" xfId="0" applyNumberFormat="1" applyFont="1" applyFill="1" applyBorder="1" applyAlignment="1" applyProtection="1">
      <alignment horizontal="right"/>
      <protection/>
    </xf>
    <xf numFmtId="181" fontId="11" fillId="32" borderId="14" xfId="0" applyNumberFormat="1" applyFont="1" applyFill="1" applyBorder="1" applyAlignment="1" applyProtection="1">
      <alignment horizontal="right"/>
      <protection/>
    </xf>
    <xf numFmtId="0" fontId="16" fillId="0" borderId="0" xfId="0" applyFont="1" applyAlignment="1">
      <alignment/>
    </xf>
    <xf numFmtId="181" fontId="16" fillId="0" borderId="10" xfId="0" applyNumberFormat="1" applyFont="1" applyFill="1" applyBorder="1" applyAlignment="1" applyProtection="1">
      <alignment horizontal="left"/>
      <protection/>
    </xf>
    <xf numFmtId="3" fontId="16" fillId="0" borderId="20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9" fontId="0" fillId="0" borderId="0" xfId="56" applyFont="1" applyAlignment="1">
      <alignment/>
    </xf>
    <xf numFmtId="9" fontId="0" fillId="0" borderId="0" xfId="56" applyFont="1" applyFill="1" applyBorder="1" applyAlignment="1">
      <alignment/>
    </xf>
    <xf numFmtId="193" fontId="12" fillId="0" borderId="0" xfId="49" applyNumberFormat="1" applyFont="1" applyFill="1" applyBorder="1" applyAlignment="1" applyProtection="1">
      <alignment horizontal="center"/>
      <protection/>
    </xf>
    <xf numFmtId="9" fontId="0" fillId="0" borderId="0" xfId="56" applyFont="1" applyBorder="1" applyAlignment="1">
      <alignment/>
    </xf>
    <xf numFmtId="37" fontId="13" fillId="0" borderId="0" xfId="0" applyNumberFormat="1" applyFont="1" applyBorder="1" applyAlignment="1" applyProtection="1">
      <alignment horizontal="left"/>
      <protection/>
    </xf>
    <xf numFmtId="37" fontId="12" fillId="32" borderId="0" xfId="0" applyNumberFormat="1" applyFont="1" applyFill="1" applyBorder="1" applyAlignment="1" applyProtection="1">
      <alignment horizontal="left"/>
      <protection/>
    </xf>
    <xf numFmtId="37" fontId="13" fillId="0" borderId="15" xfId="0" applyNumberFormat="1" applyFont="1" applyBorder="1" applyAlignment="1" applyProtection="1">
      <alignment horizontal="left"/>
      <protection/>
    </xf>
    <xf numFmtId="0" fontId="7" fillId="0" borderId="15" xfId="0" applyFont="1" applyBorder="1" applyAlignment="1">
      <alignment/>
    </xf>
    <xf numFmtId="1" fontId="14" fillId="0" borderId="0" xfId="49" applyNumberFormat="1" applyFont="1" applyFill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7" fontId="9" fillId="7" borderId="21" xfId="0" applyNumberFormat="1" applyFont="1" applyFill="1" applyBorder="1" applyAlignment="1" applyProtection="1">
      <alignment horizontal="left"/>
      <protection/>
    </xf>
    <xf numFmtId="10" fontId="9" fillId="7" borderId="22" xfId="0" applyNumberFormat="1" applyFont="1" applyFill="1" applyBorder="1" applyAlignment="1" applyProtection="1">
      <alignment horizontal="right"/>
      <protection/>
    </xf>
    <xf numFmtId="10" fontId="9" fillId="7" borderId="0" xfId="0" applyNumberFormat="1" applyFont="1" applyFill="1" applyBorder="1" applyAlignment="1" applyProtection="1">
      <alignment horizontal="right"/>
      <protection/>
    </xf>
    <xf numFmtId="10" fontId="11" fillId="7" borderId="22" xfId="0" applyNumberFormat="1" applyFont="1" applyFill="1" applyBorder="1" applyAlignment="1" applyProtection="1">
      <alignment horizontal="right"/>
      <protection locked="0"/>
    </xf>
    <xf numFmtId="181" fontId="11" fillId="7" borderId="22" xfId="0" applyNumberFormat="1" applyFont="1" applyFill="1" applyBorder="1" applyAlignment="1">
      <alignment horizontal="right"/>
    </xf>
    <xf numFmtId="10" fontId="9" fillId="7" borderId="23" xfId="0" applyNumberFormat="1" applyFont="1" applyFill="1" applyBorder="1" applyAlignment="1" applyProtection="1">
      <alignment horizontal="right"/>
      <protection/>
    </xf>
    <xf numFmtId="3" fontId="16" fillId="0" borderId="15" xfId="0" applyNumberFormat="1" applyFont="1" applyBorder="1" applyAlignment="1">
      <alignment horizontal="center"/>
    </xf>
    <xf numFmtId="10" fontId="0" fillId="0" borderId="0" xfId="56" applyNumberFormat="1" applyFont="1" applyFill="1" applyBorder="1" applyAlignment="1">
      <alignment/>
    </xf>
    <xf numFmtId="10" fontId="0" fillId="0" borderId="0" xfId="56" applyNumberFormat="1" applyFont="1" applyAlignment="1">
      <alignment/>
    </xf>
    <xf numFmtId="0" fontId="8" fillId="9" borderId="19" xfId="0" applyFont="1" applyFill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24" fillId="33" borderId="17" xfId="0" applyFont="1" applyFill="1" applyBorder="1" applyAlignment="1">
      <alignment horizontal="left"/>
    </xf>
    <xf numFmtId="0" fontId="24" fillId="33" borderId="18" xfId="0" applyFont="1" applyFill="1" applyBorder="1" applyAlignment="1">
      <alignment horizontal="left"/>
    </xf>
    <xf numFmtId="0" fontId="20" fillId="15" borderId="24" xfId="0" applyFont="1" applyFill="1" applyBorder="1" applyAlignment="1">
      <alignment horizontal="center"/>
    </xf>
    <xf numFmtId="0" fontId="16" fillId="33" borderId="19" xfId="0" applyNumberFormat="1" applyFont="1" applyFill="1" applyBorder="1" applyAlignment="1" applyProtection="1">
      <alignment horizontal="center"/>
      <protection/>
    </xf>
    <xf numFmtId="0" fontId="9" fillId="33" borderId="19" xfId="0" applyNumberFormat="1" applyFont="1" applyFill="1" applyBorder="1" applyAlignment="1" applyProtection="1">
      <alignment horizontal="center"/>
      <protection/>
    </xf>
    <xf numFmtId="37" fontId="16" fillId="33" borderId="19" xfId="0" applyNumberFormat="1" applyFont="1" applyFill="1" applyBorder="1" applyAlignment="1" applyProtection="1" quotePrefix="1">
      <alignment horizontal="left"/>
      <protection/>
    </xf>
    <xf numFmtId="0" fontId="0" fillId="0" borderId="16" xfId="0" applyFont="1" applyBorder="1" applyAlignment="1">
      <alignment horizontal="center"/>
    </xf>
    <xf numFmtId="193" fontId="0" fillId="0" borderId="0" xfId="49" applyNumberFormat="1" applyFont="1" applyAlignment="1">
      <alignment/>
    </xf>
    <xf numFmtId="192" fontId="0" fillId="0" borderId="0" xfId="56" applyNumberFormat="1" applyFont="1" applyAlignment="1">
      <alignment/>
    </xf>
    <xf numFmtId="0" fontId="3" fillId="33" borderId="25" xfId="46" applyFill="1" applyBorder="1" applyAlignment="1" applyProtection="1">
      <alignment/>
      <protection/>
    </xf>
    <xf numFmtId="0" fontId="3" fillId="33" borderId="26" xfId="46" applyFill="1" applyBorder="1" applyAlignment="1" applyProtection="1">
      <alignment/>
      <protection/>
    </xf>
    <xf numFmtId="181" fontId="15" fillId="0" borderId="0" xfId="0" applyNumberFormat="1" applyFont="1" applyAlignment="1">
      <alignment/>
    </xf>
    <xf numFmtId="0" fontId="6" fillId="15" borderId="27" xfId="0" applyFont="1" applyFill="1" applyBorder="1" applyAlignment="1">
      <alignment/>
    </xf>
    <xf numFmtId="0" fontId="6" fillId="15" borderId="28" xfId="0" applyFont="1" applyFill="1" applyBorder="1" applyAlignment="1">
      <alignment horizontal="center"/>
    </xf>
    <xf numFmtId="9" fontId="6" fillId="15" borderId="28" xfId="56" applyFont="1" applyFill="1" applyBorder="1" applyAlignment="1">
      <alignment horizontal="center"/>
    </xf>
    <xf numFmtId="9" fontId="6" fillId="15" borderId="29" xfId="56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left"/>
    </xf>
    <xf numFmtId="0" fontId="25" fillId="0" borderId="0" xfId="0" applyFont="1" applyAlignment="1">
      <alignment/>
    </xf>
    <xf numFmtId="37" fontId="16" fillId="0" borderId="0" xfId="0" applyNumberFormat="1" applyFont="1" applyFill="1" applyBorder="1" applyAlignment="1" applyProtection="1">
      <alignment horizontal="center"/>
      <protection/>
    </xf>
    <xf numFmtId="37" fontId="16" fillId="0" borderId="12" xfId="0" applyNumberFormat="1" applyFont="1" applyFill="1" applyBorder="1" applyAlignment="1" applyProtection="1">
      <alignment horizontal="left"/>
      <protection/>
    </xf>
    <xf numFmtId="37" fontId="16" fillId="0" borderId="30" xfId="0" applyNumberFormat="1" applyFont="1" applyFill="1" applyBorder="1" applyAlignment="1" applyProtection="1">
      <alignment horizontal="center"/>
      <protection/>
    </xf>
    <xf numFmtId="0" fontId="16" fillId="0" borderId="30" xfId="0" applyFont="1" applyBorder="1" applyAlignment="1">
      <alignment/>
    </xf>
    <xf numFmtId="3" fontId="16" fillId="0" borderId="30" xfId="0" applyNumberFormat="1" applyFont="1" applyFill="1" applyBorder="1" applyAlignment="1" applyProtection="1">
      <alignment horizontal="center"/>
      <protection/>
    </xf>
    <xf numFmtId="37" fontId="16" fillId="0" borderId="10" xfId="0" applyNumberFormat="1" applyFont="1" applyFill="1" applyBorder="1" applyAlignment="1" applyProtection="1">
      <alignment horizontal="left"/>
      <protection/>
    </xf>
    <xf numFmtId="193" fontId="16" fillId="0" borderId="10" xfId="49" applyNumberFormat="1" applyFont="1" applyBorder="1" applyAlignment="1">
      <alignment/>
    </xf>
    <xf numFmtId="3" fontId="16" fillId="0" borderId="10" xfId="0" applyNumberFormat="1" applyFont="1" applyFill="1" applyBorder="1" applyAlignment="1" applyProtection="1">
      <alignment horizontal="left"/>
      <protection/>
    </xf>
    <xf numFmtId="181" fontId="16" fillId="0" borderId="0" xfId="0" applyNumberFormat="1" applyFont="1" applyFill="1" applyBorder="1" applyAlignment="1" applyProtection="1">
      <alignment horizontal="left"/>
      <protection/>
    </xf>
    <xf numFmtId="37" fontId="15" fillId="0" borderId="10" xfId="0" applyNumberFormat="1" applyFont="1" applyFill="1" applyBorder="1" applyAlignment="1" applyProtection="1">
      <alignment horizontal="left"/>
      <protection/>
    </xf>
    <xf numFmtId="181" fontId="15" fillId="32" borderId="0" xfId="0" applyNumberFormat="1" applyFont="1" applyFill="1" applyBorder="1" applyAlignment="1" applyProtection="1">
      <alignment horizontal="right"/>
      <protection/>
    </xf>
    <xf numFmtId="181" fontId="15" fillId="0" borderId="0" xfId="0" applyNumberFormat="1" applyFont="1" applyFill="1" applyBorder="1" applyAlignment="1" applyProtection="1">
      <alignment horizontal="right"/>
      <protection/>
    </xf>
    <xf numFmtId="37" fontId="15" fillId="0" borderId="13" xfId="0" applyNumberFormat="1" applyFont="1" applyFill="1" applyBorder="1" applyAlignment="1" applyProtection="1">
      <alignment horizontal="left"/>
      <protection/>
    </xf>
    <xf numFmtId="37" fontId="16" fillId="0" borderId="19" xfId="0" applyNumberFormat="1" applyFont="1" applyFill="1" applyBorder="1" applyAlignment="1" applyProtection="1">
      <alignment horizontal="left"/>
      <protection/>
    </xf>
    <xf numFmtId="181" fontId="18" fillId="32" borderId="0" xfId="0" applyNumberFormat="1" applyFont="1" applyFill="1" applyBorder="1" applyAlignment="1" applyProtection="1">
      <alignment horizontal="right"/>
      <protection/>
    </xf>
    <xf numFmtId="181" fontId="18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181" fontId="16" fillId="32" borderId="0" xfId="0" applyNumberFormat="1" applyFont="1" applyFill="1" applyBorder="1" applyAlignment="1" applyProtection="1">
      <alignment horizontal="right"/>
      <protection/>
    </xf>
    <xf numFmtId="181" fontId="16" fillId="0" borderId="0" xfId="0" applyNumberFormat="1" applyFont="1" applyFill="1" applyBorder="1" applyAlignment="1" applyProtection="1">
      <alignment horizontal="right"/>
      <protection/>
    </xf>
    <xf numFmtId="37" fontId="15" fillId="0" borderId="10" xfId="0" applyNumberFormat="1" applyFont="1" applyFill="1" applyBorder="1" applyAlignment="1" applyProtection="1" quotePrefix="1">
      <alignment horizontal="left"/>
      <protection/>
    </xf>
    <xf numFmtId="181" fontId="18" fillId="32" borderId="31" xfId="0" applyNumberFormat="1" applyFont="1" applyFill="1" applyBorder="1" applyAlignment="1" applyProtection="1">
      <alignment horizontal="right"/>
      <protection/>
    </xf>
    <xf numFmtId="37" fontId="15" fillId="0" borderId="12" xfId="0" applyNumberFormat="1" applyFont="1" applyFill="1" applyBorder="1" applyAlignment="1" applyProtection="1">
      <alignment horizontal="left"/>
      <protection/>
    </xf>
    <xf numFmtId="9" fontId="15" fillId="0" borderId="0" xfId="56" applyFont="1" applyFill="1" applyBorder="1" applyAlignment="1" applyProtection="1">
      <alignment horizontal="right"/>
      <protection/>
    </xf>
    <xf numFmtId="181" fontId="15" fillId="0" borderId="0" xfId="0" applyNumberFormat="1" applyFont="1" applyFill="1" applyBorder="1" applyAlignment="1">
      <alignment horizontal="right"/>
    </xf>
    <xf numFmtId="9" fontId="18" fillId="0" borderId="0" xfId="56" applyFont="1" applyFill="1" applyBorder="1" applyAlignment="1" applyProtection="1">
      <alignment horizontal="right"/>
      <protection/>
    </xf>
    <xf numFmtId="183" fontId="18" fillId="0" borderId="0" xfId="0" applyNumberFormat="1" applyFont="1" applyFill="1" applyBorder="1" applyAlignment="1" applyProtection="1">
      <alignment horizontal="right"/>
      <protection/>
    </xf>
    <xf numFmtId="0" fontId="25" fillId="0" borderId="0" xfId="0" applyFont="1" applyFill="1" applyBorder="1" applyAlignment="1">
      <alignment/>
    </xf>
    <xf numFmtId="10" fontId="25" fillId="0" borderId="0" xfId="0" applyNumberFormat="1" applyFont="1" applyFill="1" applyBorder="1" applyAlignment="1" applyProtection="1">
      <alignment horizontal="right"/>
      <protection locked="0"/>
    </xf>
    <xf numFmtId="10" fontId="25" fillId="0" borderId="0" xfId="0" applyNumberFormat="1" applyFont="1" applyFill="1" applyBorder="1" applyAlignment="1" applyProtection="1">
      <alignment horizontal="right"/>
      <protection/>
    </xf>
    <xf numFmtId="37" fontId="16" fillId="0" borderId="30" xfId="0" applyNumberFormat="1" applyFont="1" applyFill="1" applyBorder="1" applyAlignment="1" applyProtection="1">
      <alignment horizontal="left"/>
      <protection/>
    </xf>
    <xf numFmtId="181" fontId="25" fillId="0" borderId="0" xfId="0" applyNumberFormat="1" applyFont="1" applyFill="1" applyBorder="1" applyAlignment="1">
      <alignment horizontal="right"/>
    </xf>
    <xf numFmtId="181" fontId="25" fillId="0" borderId="0" xfId="0" applyNumberFormat="1" applyFont="1" applyFill="1" applyBorder="1" applyAlignment="1" applyProtection="1">
      <alignment horizontal="right"/>
      <protection/>
    </xf>
    <xf numFmtId="10" fontId="15" fillId="0" borderId="0" xfId="50" applyNumberFormat="1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/>
    </xf>
    <xf numFmtId="10" fontId="16" fillId="0" borderId="0" xfId="0" applyNumberFormat="1" applyFont="1" applyFill="1" applyBorder="1" applyAlignment="1" applyProtection="1">
      <alignment horizontal="right"/>
      <protection/>
    </xf>
    <xf numFmtId="10" fontId="16" fillId="0" borderId="0" xfId="0" applyNumberFormat="1" applyFont="1" applyFill="1" applyBorder="1" applyAlignment="1">
      <alignment/>
    </xf>
    <xf numFmtId="10" fontId="15" fillId="0" borderId="0" xfId="0" applyNumberFormat="1" applyFont="1" applyFill="1" applyBorder="1" applyAlignment="1" applyProtection="1">
      <alignment horizontal="right"/>
      <protection/>
    </xf>
    <xf numFmtId="10" fontId="18" fillId="0" borderId="0" xfId="0" applyNumberFormat="1" applyFont="1" applyFill="1" applyBorder="1" applyAlignment="1">
      <alignment horizontal="right"/>
    </xf>
    <xf numFmtId="10" fontId="1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 applyProtection="1">
      <alignment horizontal="right"/>
      <protection locked="0"/>
    </xf>
    <xf numFmtId="10" fontId="25" fillId="0" borderId="0" xfId="0" applyNumberFormat="1" applyFont="1" applyFill="1" applyBorder="1" applyAlignment="1" applyProtection="1">
      <alignment/>
      <protection locked="0"/>
    </xf>
    <xf numFmtId="10" fontId="15" fillId="0" borderId="0" xfId="56" applyNumberFormat="1" applyFont="1" applyFill="1" applyBorder="1" applyAlignment="1" applyProtection="1">
      <alignment horizontal="right"/>
      <protection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41" fontId="15" fillId="0" borderId="0" xfId="50" applyFont="1" applyFill="1" applyAlignment="1">
      <alignment horizontal="right"/>
    </xf>
    <xf numFmtId="37" fontId="15" fillId="0" borderId="0" xfId="0" applyNumberFormat="1" applyFont="1" applyFill="1" applyAlignment="1">
      <alignment horizontal="right"/>
    </xf>
    <xf numFmtId="37" fontId="25" fillId="0" borderId="0" xfId="0" applyNumberFormat="1" applyFont="1" applyFill="1" applyAlignment="1">
      <alignment horizontal="right"/>
    </xf>
    <xf numFmtId="37" fontId="15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/>
    </xf>
    <xf numFmtId="192" fontId="25" fillId="0" borderId="0" xfId="0" applyNumberFormat="1" applyFont="1" applyFill="1" applyAlignment="1" applyProtection="1">
      <alignment horizontal="right"/>
      <protection/>
    </xf>
    <xf numFmtId="37" fontId="15" fillId="0" borderId="0" xfId="0" applyNumberFormat="1" applyFont="1" applyFill="1" applyAlignment="1" applyProtection="1">
      <alignment/>
      <protection/>
    </xf>
    <xf numFmtId="0" fontId="15" fillId="32" borderId="0" xfId="0" applyFont="1" applyFill="1" applyAlignment="1">
      <alignment/>
    </xf>
    <xf numFmtId="0" fontId="22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 wrapText="1"/>
    </xf>
    <xf numFmtId="0" fontId="16" fillId="32" borderId="0" xfId="0" applyNumberFormat="1" applyFont="1" applyFill="1" applyBorder="1" applyAlignment="1" applyProtection="1">
      <alignment horizontal="center"/>
      <protection/>
    </xf>
    <xf numFmtId="3" fontId="16" fillId="32" borderId="0" xfId="0" applyNumberFormat="1" applyFont="1" applyFill="1" applyBorder="1" applyAlignment="1" applyProtection="1">
      <alignment horizontal="center"/>
      <protection/>
    </xf>
    <xf numFmtId="3" fontId="16" fillId="32" borderId="0" xfId="0" applyNumberFormat="1" applyFont="1" applyFill="1" applyBorder="1" applyAlignment="1" applyProtection="1">
      <alignment horizontal="left"/>
      <protection/>
    </xf>
    <xf numFmtId="219" fontId="70" fillId="32" borderId="0" xfId="54" applyNumberFormat="1" applyFont="1" applyFill="1" applyBorder="1" applyAlignment="1">
      <alignment horizontal="right"/>
      <protection/>
    </xf>
    <xf numFmtId="181" fontId="15" fillId="32" borderId="0" xfId="0" applyNumberFormat="1" applyFont="1" applyFill="1" applyAlignment="1">
      <alignment/>
    </xf>
    <xf numFmtId="0" fontId="16" fillId="32" borderId="0" xfId="0" applyFont="1" applyFill="1" applyAlignment="1">
      <alignment/>
    </xf>
    <xf numFmtId="37" fontId="16" fillId="34" borderId="19" xfId="0" applyNumberFormat="1" applyFont="1" applyFill="1" applyBorder="1" applyAlignment="1" applyProtection="1">
      <alignment horizontal="left"/>
      <protection/>
    </xf>
    <xf numFmtId="181" fontId="16" fillId="0" borderId="0" xfId="0" applyNumberFormat="1" applyFont="1" applyBorder="1" applyAlignment="1">
      <alignment/>
    </xf>
    <xf numFmtId="38" fontId="15" fillId="0" borderId="10" xfId="51" applyNumberFormat="1" applyFont="1" applyFill="1" applyBorder="1" applyAlignment="1" applyProtection="1">
      <alignment horizontal="right"/>
      <protection/>
    </xf>
    <xf numFmtId="38" fontId="15" fillId="0" borderId="10" xfId="51" applyNumberFormat="1" applyFont="1" applyFill="1" applyBorder="1" applyAlignment="1">
      <alignment horizontal="right"/>
    </xf>
    <xf numFmtId="38" fontId="15" fillId="0" borderId="13" xfId="51" applyNumberFormat="1" applyFont="1" applyFill="1" applyBorder="1" applyAlignment="1" applyProtection="1">
      <alignment horizontal="right"/>
      <protection/>
    </xf>
    <xf numFmtId="38" fontId="15" fillId="0" borderId="13" xfId="51" applyNumberFormat="1" applyFont="1" applyFill="1" applyBorder="1" applyAlignment="1">
      <alignment horizontal="right"/>
    </xf>
    <xf numFmtId="38" fontId="16" fillId="0" borderId="19" xfId="51" applyNumberFormat="1" applyFont="1" applyFill="1" applyBorder="1" applyAlignment="1" applyProtection="1">
      <alignment horizontal="right"/>
      <protection/>
    </xf>
    <xf numFmtId="38" fontId="15" fillId="0" borderId="12" xfId="51" applyNumberFormat="1" applyFont="1" applyFill="1" applyBorder="1" applyAlignment="1" applyProtection="1">
      <alignment horizontal="right"/>
      <protection/>
    </xf>
    <xf numFmtId="38" fontId="16" fillId="0" borderId="12" xfId="51" applyNumberFormat="1" applyFont="1" applyFill="1" applyBorder="1" applyAlignment="1" applyProtection="1">
      <alignment horizontal="right"/>
      <protection/>
    </xf>
    <xf numFmtId="38" fontId="15" fillId="0" borderId="12" xfId="51" applyNumberFormat="1" applyFont="1" applyFill="1" applyBorder="1" applyAlignment="1">
      <alignment/>
    </xf>
    <xf numFmtId="38" fontId="15" fillId="0" borderId="11" xfId="51" applyNumberFormat="1" applyFont="1" applyFill="1" applyBorder="1" applyAlignment="1">
      <alignment/>
    </xf>
    <xf numFmtId="38" fontId="15" fillId="0" borderId="10" xfId="51" applyNumberFormat="1" applyFont="1" applyFill="1" applyBorder="1" applyAlignment="1">
      <alignment/>
    </xf>
    <xf numFmtId="38" fontId="70" fillId="0" borderId="10" xfId="51" applyNumberFormat="1" applyFont="1" applyFill="1" applyBorder="1" applyAlignment="1">
      <alignment horizontal="right"/>
    </xf>
    <xf numFmtId="38" fontId="15" fillId="0" borderId="30" xfId="51" applyNumberFormat="1" applyFont="1" applyFill="1" applyBorder="1" applyAlignment="1">
      <alignment/>
    </xf>
    <xf numFmtId="38" fontId="70" fillId="0" borderId="12" xfId="51" applyNumberFormat="1" applyFont="1" applyFill="1" applyBorder="1" applyAlignment="1">
      <alignment horizontal="right"/>
    </xf>
    <xf numFmtId="38" fontId="16" fillId="0" borderId="11" xfId="51" applyNumberFormat="1" applyFont="1" applyFill="1" applyBorder="1" applyAlignment="1">
      <alignment horizontal="right"/>
    </xf>
    <xf numFmtId="38" fontId="71" fillId="0" borderId="12" xfId="51" applyNumberFormat="1" applyFont="1" applyFill="1" applyBorder="1" applyAlignment="1" applyProtection="1">
      <alignment horizontal="right"/>
      <protection/>
    </xf>
    <xf numFmtId="38" fontId="15" fillId="0" borderId="13" xfId="51" applyNumberFormat="1" applyFont="1" applyFill="1" applyBorder="1" applyAlignment="1">
      <alignment/>
    </xf>
    <xf numFmtId="38" fontId="15" fillId="0" borderId="11" xfId="51" applyNumberFormat="1" applyFont="1" applyFill="1" applyBorder="1" applyAlignment="1" applyProtection="1">
      <alignment horizontal="right"/>
      <protection/>
    </xf>
    <xf numFmtId="38" fontId="15" fillId="0" borderId="10" xfId="51" applyNumberFormat="1" applyFont="1" applyBorder="1" applyAlignment="1">
      <alignment horizontal="right"/>
    </xf>
    <xf numFmtId="37" fontId="72" fillId="0" borderId="19" xfId="0" applyNumberFormat="1" applyFont="1" applyFill="1" applyBorder="1" applyAlignment="1" applyProtection="1">
      <alignment horizontal="left"/>
      <protection/>
    </xf>
    <xf numFmtId="38" fontId="72" fillId="0" borderId="19" xfId="51" applyNumberFormat="1" applyFont="1" applyFill="1" applyBorder="1" applyAlignment="1">
      <alignment/>
    </xf>
    <xf numFmtId="37" fontId="15" fillId="0" borderId="13" xfId="0" applyNumberFormat="1" applyFont="1" applyFill="1" applyBorder="1" applyAlignment="1" applyProtection="1" quotePrefix="1">
      <alignment horizontal="left"/>
      <protection/>
    </xf>
    <xf numFmtId="38" fontId="72" fillId="0" borderId="30" xfId="51" applyNumberFormat="1" applyFont="1" applyFill="1" applyBorder="1" applyAlignment="1" applyProtection="1">
      <alignment horizontal="right"/>
      <protection/>
    </xf>
    <xf numFmtId="37" fontId="16" fillId="0" borderId="24" xfId="0" applyNumberFormat="1" applyFont="1" applyFill="1" applyBorder="1" applyAlignment="1" applyProtection="1">
      <alignment horizontal="left"/>
      <protection/>
    </xf>
    <xf numFmtId="38" fontId="72" fillId="0" borderId="24" xfId="51" applyNumberFormat="1" applyFont="1" applyFill="1" applyBorder="1" applyAlignment="1" applyProtection="1">
      <alignment horizontal="right"/>
      <protection/>
    </xf>
    <xf numFmtId="38" fontId="72" fillId="0" borderId="24" xfId="51" applyNumberFormat="1" applyFont="1" applyFill="1" applyBorder="1" applyAlignment="1">
      <alignment horizontal="right"/>
    </xf>
    <xf numFmtId="38" fontId="16" fillId="0" borderId="30" xfId="51" applyNumberFormat="1" applyFont="1" applyFill="1" applyBorder="1" applyAlignment="1">
      <alignment horizontal="right"/>
    </xf>
    <xf numFmtId="38" fontId="16" fillId="0" borderId="30" xfId="51" applyNumberFormat="1" applyFont="1" applyFill="1" applyBorder="1" applyAlignment="1">
      <alignment/>
    </xf>
    <xf numFmtId="38" fontId="72" fillId="0" borderId="30" xfId="51" applyNumberFormat="1" applyFont="1" applyBorder="1" applyAlignment="1">
      <alignment horizontal="right"/>
    </xf>
    <xf numFmtId="10" fontId="11" fillId="32" borderId="24" xfId="0" applyNumberFormat="1" applyFont="1" applyFill="1" applyBorder="1" applyAlignment="1" applyProtection="1">
      <alignment horizontal="right"/>
      <protection/>
    </xf>
    <xf numFmtId="0" fontId="16" fillId="0" borderId="19" xfId="0" applyFont="1" applyBorder="1" applyAlignment="1">
      <alignment/>
    </xf>
    <xf numFmtId="181" fontId="16" fillId="0" borderId="0" xfId="0" applyNumberFormat="1" applyFont="1" applyBorder="1" applyAlignment="1">
      <alignment horizontal="left"/>
    </xf>
    <xf numFmtId="0" fontId="27" fillId="0" borderId="0" xfId="0" applyFont="1" applyAlignment="1">
      <alignment/>
    </xf>
    <xf numFmtId="181" fontId="73" fillId="32" borderId="14" xfId="0" applyNumberFormat="1" applyFont="1" applyFill="1" applyBorder="1" applyAlignment="1" applyProtection="1">
      <alignment horizontal="right"/>
      <protection/>
    </xf>
    <xf numFmtId="38" fontId="15" fillId="0" borderId="30" xfId="51" applyNumberFormat="1" applyFont="1" applyFill="1" applyBorder="1" applyAlignment="1" applyProtection="1">
      <alignment horizontal="right"/>
      <protection/>
    </xf>
    <xf numFmtId="37" fontId="15" fillId="0" borderId="11" xfId="0" applyNumberFormat="1" applyFont="1" applyFill="1" applyBorder="1" applyAlignment="1" applyProtection="1">
      <alignment horizontal="left"/>
      <protection/>
    </xf>
    <xf numFmtId="37" fontId="15" fillId="0" borderId="12" xfId="0" applyNumberFormat="1" applyFont="1" applyFill="1" applyBorder="1" applyAlignment="1" applyProtection="1" quotePrefix="1">
      <alignment horizontal="left"/>
      <protection/>
    </xf>
    <xf numFmtId="38" fontId="15" fillId="0" borderId="30" xfId="51" applyNumberFormat="1" applyFont="1" applyBorder="1" applyAlignment="1">
      <alignment horizontal="right"/>
    </xf>
    <xf numFmtId="38" fontId="15" fillId="0" borderId="30" xfId="51" applyNumberFormat="1" applyFont="1" applyBorder="1" applyAlignment="1">
      <alignment/>
    </xf>
    <xf numFmtId="38" fontId="15" fillId="32" borderId="30" xfId="51" applyNumberFormat="1" applyFont="1" applyFill="1" applyBorder="1" applyAlignment="1" applyProtection="1">
      <alignment horizontal="right"/>
      <protection/>
    </xf>
    <xf numFmtId="38" fontId="15" fillId="0" borderId="32" xfId="51" applyNumberFormat="1" applyFont="1" applyBorder="1" applyAlignment="1">
      <alignment horizontal="right"/>
    </xf>
    <xf numFmtId="9" fontId="0" fillId="0" borderId="26" xfId="56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2" fillId="15" borderId="33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/>
    </xf>
    <xf numFmtId="10" fontId="9" fillId="0" borderId="30" xfId="0" applyNumberFormat="1" applyFont="1" applyFill="1" applyBorder="1" applyAlignment="1" applyProtection="1">
      <alignment horizontal="right"/>
      <protection/>
    </xf>
    <xf numFmtId="37" fontId="9" fillId="0" borderId="30" xfId="0" applyNumberFormat="1" applyFont="1" applyFill="1" applyBorder="1" applyAlignment="1" applyProtection="1">
      <alignment horizontal="center"/>
      <protection/>
    </xf>
    <xf numFmtId="181" fontId="10" fillId="0" borderId="30" xfId="0" applyNumberFormat="1" applyFont="1" applyFill="1" applyBorder="1" applyAlignment="1" applyProtection="1">
      <alignment horizontal="right"/>
      <protection/>
    </xf>
    <xf numFmtId="181" fontId="9" fillId="0" borderId="10" xfId="0" applyNumberFormat="1" applyFont="1" applyFill="1" applyBorder="1" applyAlignment="1" applyProtection="1">
      <alignment horizontal="left"/>
      <protection/>
    </xf>
    <xf numFmtId="181" fontId="10" fillId="0" borderId="10" xfId="0" applyNumberFormat="1" applyFont="1" applyFill="1" applyBorder="1" applyAlignment="1" applyProtection="1">
      <alignment horizontal="right"/>
      <protection/>
    </xf>
    <xf numFmtId="181" fontId="9" fillId="0" borderId="0" xfId="0" applyNumberFormat="1" applyFont="1" applyFill="1" applyBorder="1" applyAlignment="1" applyProtection="1">
      <alignment horizontal="left"/>
      <protection/>
    </xf>
    <xf numFmtId="181" fontId="10" fillId="0" borderId="0" xfId="0" applyNumberFormat="1" applyFont="1" applyFill="1" applyBorder="1" applyAlignment="1" applyProtection="1">
      <alignment horizontal="right"/>
      <protection/>
    </xf>
    <xf numFmtId="181" fontId="10" fillId="0" borderId="13" xfId="0" applyNumberFormat="1" applyFont="1" applyFill="1" applyBorder="1" applyAlignment="1" applyProtection="1">
      <alignment horizontal="right"/>
      <protection/>
    </xf>
    <xf numFmtId="181" fontId="9" fillId="0" borderId="19" xfId="0" applyNumberFormat="1" applyFont="1" applyFill="1" applyBorder="1" applyAlignment="1" applyProtection="1">
      <alignment horizontal="right"/>
      <protection/>
    </xf>
    <xf numFmtId="181" fontId="10" fillId="0" borderId="12" xfId="0" applyNumberFormat="1" applyFont="1" applyFill="1" applyBorder="1" applyAlignment="1" applyProtection="1">
      <alignment horizontal="right"/>
      <protection/>
    </xf>
    <xf numFmtId="181" fontId="9" fillId="32" borderId="12" xfId="0" applyNumberFormat="1" applyFont="1" applyFill="1" applyBorder="1" applyAlignment="1" applyProtection="1">
      <alignment horizontal="right"/>
      <protection/>
    </xf>
    <xf numFmtId="181" fontId="9" fillId="0" borderId="0" xfId="0" applyNumberFormat="1" applyFont="1" applyFill="1" applyBorder="1" applyAlignment="1" applyProtection="1">
      <alignment horizontal="right"/>
      <protection/>
    </xf>
    <xf numFmtId="181" fontId="11" fillId="32" borderId="13" xfId="0" applyNumberFormat="1" applyFont="1" applyFill="1" applyBorder="1" applyAlignment="1" applyProtection="1">
      <alignment horizontal="right"/>
      <protection/>
    </xf>
    <xf numFmtId="181" fontId="32" fillId="0" borderId="0" xfId="0" applyNumberFormat="1" applyFont="1" applyFill="1" applyBorder="1" applyAlignment="1" applyProtection="1">
      <alignment horizontal="right"/>
      <protection/>
    </xf>
    <xf numFmtId="0" fontId="28" fillId="0" borderId="0" xfId="0" applyFont="1" applyFill="1" applyBorder="1" applyAlignment="1">
      <alignment/>
    </xf>
    <xf numFmtId="0" fontId="28" fillId="0" borderId="0" xfId="0" applyFont="1" applyAlignment="1">
      <alignment/>
    </xf>
    <xf numFmtId="181" fontId="73" fillId="35" borderId="19" xfId="0" applyNumberFormat="1" applyFont="1" applyFill="1" applyBorder="1" applyAlignment="1" applyProtection="1">
      <alignment horizontal="right"/>
      <protection/>
    </xf>
    <xf numFmtId="181" fontId="11" fillId="0" borderId="12" xfId="0" applyNumberFormat="1" applyFont="1" applyFill="1" applyBorder="1" applyAlignment="1" applyProtection="1">
      <alignment horizontal="right"/>
      <protection/>
    </xf>
    <xf numFmtId="181" fontId="73" fillId="0" borderId="0" xfId="0" applyNumberFormat="1" applyFont="1" applyFill="1" applyBorder="1" applyAlignment="1" applyProtection="1">
      <alignment horizontal="right"/>
      <protection/>
    </xf>
    <xf numFmtId="0" fontId="70" fillId="0" borderId="0" xfId="0" applyFont="1" applyFill="1" applyBorder="1" applyAlignment="1">
      <alignment/>
    </xf>
    <xf numFmtId="0" fontId="70" fillId="0" borderId="0" xfId="0" applyFont="1" applyAlignment="1">
      <alignment/>
    </xf>
    <xf numFmtId="181" fontId="11" fillId="0" borderId="10" xfId="0" applyNumberFormat="1" applyFont="1" applyFill="1" applyBorder="1" applyAlignment="1" applyProtection="1">
      <alignment horizontal="right"/>
      <protection/>
    </xf>
    <xf numFmtId="181" fontId="10" fillId="0" borderId="0" xfId="0" applyNumberFormat="1" applyFont="1" applyFill="1" applyBorder="1" applyAlignment="1">
      <alignment horizontal="right"/>
    </xf>
    <xf numFmtId="181" fontId="16" fillId="0" borderId="0" xfId="56" applyNumberFormat="1" applyFont="1" applyBorder="1" applyAlignment="1">
      <alignment/>
    </xf>
    <xf numFmtId="9" fontId="16" fillId="0" borderId="0" xfId="56" applyFont="1" applyBorder="1" applyAlignment="1">
      <alignment/>
    </xf>
    <xf numFmtId="9" fontId="16" fillId="0" borderId="0" xfId="56" applyFont="1" applyBorder="1" applyAlignment="1">
      <alignment horizontal="left"/>
    </xf>
    <xf numFmtId="0" fontId="16" fillId="0" borderId="19" xfId="0" applyFont="1" applyFill="1" applyBorder="1" applyAlignment="1">
      <alignment/>
    </xf>
    <xf numFmtId="0" fontId="70" fillId="0" borderId="0" xfId="0" applyFont="1" applyAlignment="1">
      <alignment horizontal="left" vertical="center" indent="2"/>
    </xf>
    <xf numFmtId="0" fontId="74" fillId="0" borderId="0" xfId="0" applyFont="1" applyAlignment="1">
      <alignment horizontal="left" vertical="center" indent="2"/>
    </xf>
    <xf numFmtId="207" fontId="15" fillId="0" borderId="0" xfId="49" applyNumberFormat="1" applyFont="1" applyFill="1" applyBorder="1" applyAlignment="1">
      <alignment/>
    </xf>
    <xf numFmtId="0" fontId="71" fillId="0" borderId="0" xfId="0" applyFont="1" applyAlignment="1">
      <alignment horizontal="left" vertical="center" indent="2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92" fontId="11" fillId="0" borderId="0" xfId="0" applyNumberFormat="1" applyFont="1" applyFill="1" applyAlignment="1" applyProtection="1">
      <alignment horizontal="right"/>
      <protection/>
    </xf>
    <xf numFmtId="193" fontId="15" fillId="0" borderId="15" xfId="49" applyNumberFormat="1" applyFont="1" applyBorder="1" applyAlignment="1">
      <alignment/>
    </xf>
    <xf numFmtId="181" fontId="73" fillId="0" borderId="11" xfId="0" applyNumberFormat="1" applyFont="1" applyFill="1" applyBorder="1" applyAlignment="1" applyProtection="1">
      <alignment horizontal="right"/>
      <protection/>
    </xf>
    <xf numFmtId="181" fontId="73" fillId="0" borderId="19" xfId="0" applyNumberFormat="1" applyFont="1" applyFill="1" applyBorder="1" applyAlignment="1" applyProtection="1">
      <alignment horizontal="right"/>
      <protection/>
    </xf>
    <xf numFmtId="181" fontId="32" fillId="0" borderId="19" xfId="0" applyNumberFormat="1" applyFont="1" applyFill="1" applyBorder="1" applyAlignment="1" applyProtection="1">
      <alignment horizontal="right"/>
      <protection/>
    </xf>
    <xf numFmtId="10" fontId="11" fillId="32" borderId="15" xfId="0" applyNumberFormat="1" applyFont="1" applyFill="1" applyBorder="1" applyAlignment="1" applyProtection="1">
      <alignment horizontal="right"/>
      <protection/>
    </xf>
    <xf numFmtId="10" fontId="11" fillId="13" borderId="15" xfId="0" applyNumberFormat="1" applyFont="1" applyFill="1" applyBorder="1" applyAlignment="1" applyProtection="1">
      <alignment horizontal="right"/>
      <protection locked="0"/>
    </xf>
    <xf numFmtId="10" fontId="11" fillId="32" borderId="15" xfId="0" applyNumberFormat="1" applyFont="1" applyFill="1" applyBorder="1" applyAlignment="1" applyProtection="1">
      <alignment horizontal="right"/>
      <protection locked="0"/>
    </xf>
    <xf numFmtId="181" fontId="11" fillId="13" borderId="15" xfId="0" applyNumberFormat="1" applyFont="1" applyFill="1" applyBorder="1" applyAlignment="1">
      <alignment horizontal="right"/>
    </xf>
    <xf numFmtId="0" fontId="7" fillId="0" borderId="34" xfId="0" applyFont="1" applyBorder="1" applyAlignment="1">
      <alignment/>
    </xf>
    <xf numFmtId="37" fontId="12" fillId="0" borderId="18" xfId="0" applyNumberFormat="1" applyFont="1" applyFill="1" applyBorder="1" applyAlignment="1" applyProtection="1">
      <alignment horizontal="left"/>
      <protection/>
    </xf>
    <xf numFmtId="193" fontId="13" fillId="0" borderId="18" xfId="49" applyNumberFormat="1" applyFont="1" applyBorder="1" applyAlignment="1" applyProtection="1">
      <alignment horizontal="left"/>
      <protection/>
    </xf>
    <xf numFmtId="37" fontId="12" fillId="13" borderId="18" xfId="0" applyNumberFormat="1" applyFont="1" applyFill="1" applyBorder="1" applyAlignment="1" applyProtection="1">
      <alignment horizontal="left"/>
      <protection/>
    </xf>
    <xf numFmtId="37" fontId="13" fillId="0" borderId="18" xfId="0" applyNumberFormat="1" applyFont="1" applyBorder="1" applyAlignment="1" applyProtection="1">
      <alignment horizontal="left"/>
      <protection/>
    </xf>
    <xf numFmtId="37" fontId="13" fillId="0" borderId="18" xfId="0" applyNumberFormat="1" applyFont="1" applyBorder="1" applyAlignment="1" applyProtection="1" quotePrefix="1">
      <alignment horizontal="left"/>
      <protection/>
    </xf>
    <xf numFmtId="37" fontId="13" fillId="0" borderId="35" xfId="0" applyNumberFormat="1" applyFont="1" applyBorder="1" applyAlignment="1" applyProtection="1" quotePrefix="1">
      <alignment horizontal="left"/>
      <protection/>
    </xf>
    <xf numFmtId="181" fontId="73" fillId="32" borderId="36" xfId="0" applyNumberFormat="1" applyFont="1" applyFill="1" applyBorder="1" applyAlignment="1" applyProtection="1">
      <alignment horizontal="right"/>
      <protection/>
    </xf>
    <xf numFmtId="38" fontId="15" fillId="0" borderId="13" xfId="51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justify" vertical="top" wrapText="1"/>
    </xf>
    <xf numFmtId="37" fontId="5" fillId="0" borderId="0" xfId="0" applyNumberFormat="1" applyFont="1" applyBorder="1" applyAlignment="1" applyProtection="1">
      <alignment horizontal="left"/>
      <protection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/>
    </xf>
    <xf numFmtId="38" fontId="72" fillId="36" borderId="19" xfId="51" applyNumberFormat="1" applyFont="1" applyFill="1" applyBorder="1" applyAlignment="1">
      <alignment horizontal="right"/>
    </xf>
    <xf numFmtId="38" fontId="75" fillId="0" borderId="13" xfId="51" applyNumberFormat="1" applyFont="1" applyBorder="1" applyAlignment="1">
      <alignment horizontal="right"/>
    </xf>
    <xf numFmtId="37" fontId="16" fillId="9" borderId="19" xfId="0" applyNumberFormat="1" applyFont="1" applyFill="1" applyBorder="1" applyAlignment="1" applyProtection="1" quotePrefix="1">
      <alignment horizontal="left"/>
      <protection/>
    </xf>
    <xf numFmtId="38" fontId="72" fillId="9" borderId="19" xfId="51" applyNumberFormat="1" applyFont="1" applyFill="1" applyBorder="1" applyAlignment="1">
      <alignment horizontal="right"/>
    </xf>
    <xf numFmtId="38" fontId="16" fillId="9" borderId="19" xfId="51" applyNumberFormat="1" applyFont="1" applyFill="1" applyBorder="1" applyAlignment="1">
      <alignment horizontal="right"/>
    </xf>
    <xf numFmtId="0" fontId="16" fillId="36" borderId="19" xfId="0" applyFont="1" applyFill="1" applyBorder="1" applyAlignment="1">
      <alignment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33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 wrapText="1"/>
    </xf>
    <xf numFmtId="181" fontId="11" fillId="0" borderId="13" xfId="0" applyNumberFormat="1" applyFont="1" applyFill="1" applyBorder="1" applyAlignment="1" applyProtection="1">
      <alignment horizontal="right"/>
      <protection/>
    </xf>
    <xf numFmtId="181" fontId="73" fillId="33" borderId="19" xfId="0" applyNumberFormat="1" applyFont="1" applyFill="1" applyBorder="1" applyAlignment="1" applyProtection="1">
      <alignment horizontal="right"/>
      <protection/>
    </xf>
    <xf numFmtId="181" fontId="32" fillId="33" borderId="19" xfId="0" applyNumberFormat="1" applyFont="1" applyFill="1" applyBorder="1" applyAlignment="1" applyProtection="1">
      <alignment horizontal="right"/>
      <protection/>
    </xf>
    <xf numFmtId="0" fontId="9" fillId="37" borderId="37" xfId="0" applyFont="1" applyFill="1" applyBorder="1" applyAlignment="1">
      <alignment horizontal="center" vertical="center" wrapText="1"/>
    </xf>
    <xf numFmtId="0" fontId="9" fillId="37" borderId="38" xfId="0" applyFont="1" applyFill="1" applyBorder="1" applyAlignment="1">
      <alignment horizontal="center" vertical="center"/>
    </xf>
    <xf numFmtId="0" fontId="9" fillId="37" borderId="39" xfId="0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 applyProtection="1">
      <alignment horizontal="right"/>
      <protection/>
    </xf>
    <xf numFmtId="0" fontId="16" fillId="37" borderId="40" xfId="0" applyNumberFormat="1" applyFont="1" applyFill="1" applyBorder="1" applyAlignment="1" applyProtection="1">
      <alignment horizontal="center"/>
      <protection/>
    </xf>
    <xf numFmtId="9" fontId="15" fillId="0" borderId="0" xfId="56" applyFont="1" applyAlignment="1">
      <alignment/>
    </xf>
    <xf numFmtId="0" fontId="21" fillId="15" borderId="21" xfId="0" applyFont="1" applyFill="1" applyBorder="1" applyAlignment="1">
      <alignment vertical="center"/>
    </xf>
    <xf numFmtId="0" fontId="21" fillId="15" borderId="22" xfId="0" applyFont="1" applyFill="1" applyBorder="1" applyAlignment="1">
      <alignment vertical="center"/>
    </xf>
    <xf numFmtId="38" fontId="15" fillId="0" borderId="0" xfId="0" applyNumberFormat="1" applyFont="1" applyAlignment="1">
      <alignment/>
    </xf>
    <xf numFmtId="181" fontId="16" fillId="32" borderId="19" xfId="0" applyNumberFormat="1" applyFont="1" applyFill="1" applyBorder="1" applyAlignment="1">
      <alignment horizontal="right"/>
    </xf>
    <xf numFmtId="3" fontId="16" fillId="0" borderId="10" xfId="0" applyNumberFormat="1" applyFont="1" applyBorder="1" applyAlignment="1">
      <alignment horizontal="left"/>
    </xf>
    <xf numFmtId="3" fontId="16" fillId="0" borderId="30" xfId="0" applyNumberFormat="1" applyFont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37" fontId="16" fillId="0" borderId="12" xfId="0" applyNumberFormat="1" applyFont="1" applyFill="1" applyBorder="1" applyAlignment="1" applyProtection="1">
      <alignment horizontal="right"/>
      <protection/>
    </xf>
    <xf numFmtId="37" fontId="15" fillId="0" borderId="10" xfId="0" applyNumberFormat="1" applyFont="1" applyFill="1" applyBorder="1" applyAlignment="1" applyProtection="1">
      <alignment horizontal="right"/>
      <protection/>
    </xf>
    <xf numFmtId="37" fontId="15" fillId="0" borderId="10" xfId="0" applyNumberFormat="1" applyFont="1" applyFill="1" applyBorder="1" applyAlignment="1" applyProtection="1" quotePrefix="1">
      <alignment horizontal="right"/>
      <protection/>
    </xf>
    <xf numFmtId="37" fontId="15" fillId="0" borderId="13" xfId="0" applyNumberFormat="1" applyFont="1" applyFill="1" applyBorder="1" applyAlignment="1" applyProtection="1">
      <alignment horizontal="right"/>
      <protection/>
    </xf>
    <xf numFmtId="37" fontId="16" fillId="34" borderId="19" xfId="0" applyNumberFormat="1" applyFont="1" applyFill="1" applyBorder="1" applyAlignment="1" applyProtection="1">
      <alignment horizontal="right"/>
      <protection/>
    </xf>
    <xf numFmtId="37" fontId="15" fillId="0" borderId="12" xfId="0" applyNumberFormat="1" applyFont="1" applyFill="1" applyBorder="1" applyAlignment="1" applyProtection="1">
      <alignment horizontal="right"/>
      <protection/>
    </xf>
    <xf numFmtId="38" fontId="18" fillId="34" borderId="19" xfId="51" applyNumberFormat="1" applyFont="1" applyFill="1" applyBorder="1" applyAlignment="1">
      <alignment/>
    </xf>
    <xf numFmtId="38" fontId="18" fillId="34" borderId="19" xfId="51" applyNumberFormat="1" applyFont="1" applyFill="1" applyBorder="1" applyAlignment="1" applyProtection="1">
      <alignment horizontal="right"/>
      <protection/>
    </xf>
    <xf numFmtId="38" fontId="16" fillId="34" borderId="19" xfId="51" applyNumberFormat="1" applyFont="1" applyFill="1" applyBorder="1" applyAlignment="1">
      <alignment horizontal="right"/>
    </xf>
    <xf numFmtId="38" fontId="16" fillId="34" borderId="19" xfId="51" applyNumberFormat="1" applyFont="1" applyFill="1" applyBorder="1" applyAlignment="1" applyProtection="1">
      <alignment horizontal="right"/>
      <protection/>
    </xf>
    <xf numFmtId="181" fontId="16" fillId="34" borderId="19" xfId="0" applyNumberFormat="1" applyFont="1" applyFill="1" applyBorder="1" applyAlignment="1">
      <alignment horizontal="right"/>
    </xf>
    <xf numFmtId="38" fontId="18" fillId="34" borderId="19" xfId="51" applyNumberFormat="1" applyFont="1" applyFill="1" applyBorder="1" applyAlignment="1">
      <alignment horizontal="right"/>
    </xf>
    <xf numFmtId="37" fontId="16" fillId="34" borderId="19" xfId="0" applyNumberFormat="1" applyFont="1" applyFill="1" applyBorder="1" applyAlignment="1" applyProtection="1" quotePrefix="1">
      <alignment horizontal="left"/>
      <protection/>
    </xf>
    <xf numFmtId="0" fontId="16" fillId="34" borderId="19" xfId="0" applyFont="1" applyFill="1" applyBorder="1" applyAlignment="1">
      <alignment/>
    </xf>
    <xf numFmtId="181" fontId="70" fillId="36" borderId="19" xfId="0" applyNumberFormat="1" applyFont="1" applyFill="1" applyBorder="1" applyAlignment="1">
      <alignment horizontal="right"/>
    </xf>
    <xf numFmtId="181" fontId="70" fillId="34" borderId="19" xfId="0" applyNumberFormat="1" applyFont="1" applyFill="1" applyBorder="1" applyAlignment="1">
      <alignment horizontal="right"/>
    </xf>
    <xf numFmtId="181" fontId="70" fillId="32" borderId="19" xfId="0" applyNumberFormat="1" applyFont="1" applyFill="1" applyBorder="1" applyAlignment="1">
      <alignment horizontal="right"/>
    </xf>
    <xf numFmtId="181" fontId="70" fillId="32" borderId="19" xfId="0" applyNumberFormat="1" applyFont="1" applyFill="1" applyBorder="1" applyAlignment="1" applyProtection="1">
      <alignment horizontal="right"/>
      <protection/>
    </xf>
    <xf numFmtId="181" fontId="70" fillId="34" borderId="19" xfId="0" applyNumberFormat="1" applyFont="1" applyFill="1" applyBorder="1" applyAlignment="1" applyProtection="1">
      <alignment horizontal="right"/>
      <protection/>
    </xf>
    <xf numFmtId="38" fontId="72" fillId="34" borderId="19" xfId="51" applyNumberFormat="1" applyFont="1" applyFill="1" applyBorder="1" applyAlignment="1">
      <alignment horizontal="right"/>
    </xf>
    <xf numFmtId="37" fontId="15" fillId="0" borderId="41" xfId="0" applyNumberFormat="1" applyFont="1" applyFill="1" applyBorder="1" applyAlignment="1" applyProtection="1">
      <alignment horizontal="left"/>
      <protection/>
    </xf>
    <xf numFmtId="38" fontId="75" fillId="0" borderId="11" xfId="51" applyNumberFormat="1" applyFont="1" applyFill="1" applyBorder="1" applyAlignment="1">
      <alignment/>
    </xf>
    <xf numFmtId="38" fontId="72" fillId="0" borderId="11" xfId="51" applyNumberFormat="1" applyFont="1" applyFill="1" applyBorder="1" applyAlignment="1">
      <alignment horizontal="right"/>
    </xf>
    <xf numFmtId="38" fontId="75" fillId="0" borderId="11" xfId="51" applyNumberFormat="1" applyFont="1" applyFill="1" applyBorder="1" applyAlignment="1">
      <alignment horizontal="right"/>
    </xf>
    <xf numFmtId="38" fontId="75" fillId="0" borderId="11" xfId="51" applyNumberFormat="1" applyFont="1" applyFill="1" applyBorder="1" applyAlignment="1" applyProtection="1">
      <alignment horizontal="right"/>
      <protection/>
    </xf>
    <xf numFmtId="37" fontId="15" fillId="0" borderId="42" xfId="0" applyNumberFormat="1" applyFont="1" applyFill="1" applyBorder="1" applyAlignment="1" applyProtection="1" quotePrefix="1">
      <alignment horizontal="left"/>
      <protection/>
    </xf>
    <xf numFmtId="38" fontId="15" fillId="0" borderId="12" xfId="51" applyNumberFormat="1" applyFont="1" applyBorder="1" applyAlignment="1">
      <alignment horizontal="right"/>
    </xf>
    <xf numFmtId="38" fontId="15" fillId="0" borderId="12" xfId="51" applyNumberFormat="1" applyFont="1" applyBorder="1" applyAlignment="1">
      <alignment/>
    </xf>
    <xf numFmtId="38" fontId="15" fillId="32" borderId="12" xfId="51" applyNumberFormat="1" applyFont="1" applyFill="1" applyBorder="1" applyAlignment="1" applyProtection="1">
      <alignment horizontal="right"/>
      <protection/>
    </xf>
    <xf numFmtId="38" fontId="72" fillId="0" borderId="19" xfId="51" applyNumberFormat="1" applyFont="1" applyFill="1" applyBorder="1" applyAlignment="1">
      <alignment horizontal="right"/>
    </xf>
    <xf numFmtId="38" fontId="72" fillId="0" borderId="19" xfId="51" applyNumberFormat="1" applyFont="1" applyFill="1" applyBorder="1" applyAlignment="1" applyProtection="1">
      <alignment horizontal="right"/>
      <protection/>
    </xf>
    <xf numFmtId="38" fontId="72" fillId="0" borderId="19" xfId="51" applyNumberFormat="1" applyFont="1" applyBorder="1" applyAlignment="1">
      <alignment horizontal="right"/>
    </xf>
    <xf numFmtId="181" fontId="72" fillId="9" borderId="19" xfId="0" applyNumberFormat="1" applyFont="1" applyFill="1" applyBorder="1" applyAlignment="1">
      <alignment horizontal="right"/>
    </xf>
    <xf numFmtId="38" fontId="16" fillId="0" borderId="0" xfId="0" applyNumberFormat="1" applyFont="1" applyBorder="1" applyAlignment="1">
      <alignment horizontal="left"/>
    </xf>
    <xf numFmtId="37" fontId="16" fillId="0" borderId="30" xfId="0" applyNumberFormat="1" applyFont="1" applyBorder="1" applyAlignment="1">
      <alignment horizontal="center"/>
    </xf>
    <xf numFmtId="181" fontId="16" fillId="0" borderId="10" xfId="0" applyNumberFormat="1" applyFont="1" applyBorder="1" applyAlignment="1">
      <alignment horizontal="left"/>
    </xf>
    <xf numFmtId="181" fontId="70" fillId="34" borderId="24" xfId="0" applyNumberFormat="1" applyFont="1" applyFill="1" applyBorder="1" applyAlignment="1">
      <alignment horizontal="right"/>
    </xf>
    <xf numFmtId="181" fontId="70" fillId="32" borderId="13" xfId="0" applyNumberFormat="1" applyFont="1" applyFill="1" applyBorder="1" applyAlignment="1">
      <alignment horizontal="right"/>
    </xf>
    <xf numFmtId="181" fontId="70" fillId="32" borderId="11" xfId="0" applyNumberFormat="1" applyFont="1" applyFill="1" applyBorder="1" applyAlignment="1">
      <alignment horizontal="right"/>
    </xf>
    <xf numFmtId="181" fontId="70" fillId="9" borderId="19" xfId="0" applyNumberFormat="1" applyFont="1" applyFill="1" applyBorder="1" applyAlignment="1">
      <alignment horizontal="right"/>
    </xf>
    <xf numFmtId="0" fontId="23" fillId="33" borderId="21" xfId="0" applyFont="1" applyFill="1" applyBorder="1" applyAlignment="1">
      <alignment horizontal="center"/>
    </xf>
    <xf numFmtId="0" fontId="23" fillId="33" borderId="33" xfId="0" applyFont="1" applyFill="1" applyBorder="1" applyAlignment="1">
      <alignment horizontal="center"/>
    </xf>
    <xf numFmtId="0" fontId="23" fillId="38" borderId="21" xfId="0" applyFont="1" applyFill="1" applyBorder="1" applyAlignment="1">
      <alignment horizontal="center"/>
    </xf>
    <xf numFmtId="0" fontId="23" fillId="38" borderId="33" xfId="0" applyFont="1" applyFill="1" applyBorder="1" applyAlignment="1">
      <alignment horizontal="center"/>
    </xf>
    <xf numFmtId="0" fontId="20" fillId="15" borderId="24" xfId="0" applyFont="1" applyFill="1" applyBorder="1" applyAlignment="1">
      <alignment horizontal="center" vertical="center" wrapText="1"/>
    </xf>
    <xf numFmtId="0" fontId="20" fillId="15" borderId="11" xfId="0" applyFont="1" applyFill="1" applyBorder="1" applyAlignment="1">
      <alignment horizontal="center" vertical="center" wrapText="1"/>
    </xf>
    <xf numFmtId="0" fontId="20" fillId="15" borderId="21" xfId="0" applyFont="1" applyFill="1" applyBorder="1" applyAlignment="1">
      <alignment horizontal="center"/>
    </xf>
    <xf numFmtId="0" fontId="20" fillId="15" borderId="33" xfId="0" applyFont="1" applyFill="1" applyBorder="1" applyAlignment="1">
      <alignment horizontal="center"/>
    </xf>
    <xf numFmtId="0" fontId="20" fillId="15" borderId="22" xfId="0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 wrapText="1"/>
    </xf>
    <xf numFmtId="0" fontId="17" fillId="33" borderId="22" xfId="0" applyFont="1" applyFill="1" applyBorder="1" applyAlignment="1">
      <alignment horizontal="center"/>
    </xf>
    <xf numFmtId="0" fontId="17" fillId="33" borderId="33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7" fontId="32" fillId="0" borderId="0" xfId="0" applyNumberFormat="1" applyFont="1" applyFill="1" applyBorder="1" applyAlignment="1" applyProtection="1">
      <alignment horizontal="center"/>
      <protection/>
    </xf>
    <xf numFmtId="37" fontId="9" fillId="0" borderId="0" xfId="0" applyNumberFormat="1" applyFont="1" applyFill="1" applyBorder="1" applyAlignment="1" applyProtection="1" quotePrefix="1">
      <alignment horizontal="center"/>
      <protection/>
    </xf>
    <xf numFmtId="37" fontId="9" fillId="0" borderId="0" xfId="0" applyNumberFormat="1" applyFont="1" applyFill="1" applyBorder="1" applyAlignment="1" applyProtection="1">
      <alignment horizontal="center"/>
      <protection/>
    </xf>
    <xf numFmtId="37" fontId="32" fillId="0" borderId="0" xfId="0" applyNumberFormat="1" applyFont="1" applyFill="1" applyBorder="1" applyAlignment="1">
      <alignment horizontal="center"/>
    </xf>
    <xf numFmtId="37" fontId="32" fillId="0" borderId="0" xfId="0" applyNumberFormat="1" applyFont="1" applyFill="1" applyBorder="1" applyAlignment="1" applyProtection="1" quotePrefix="1">
      <alignment horizontal="center"/>
      <protection/>
    </xf>
    <xf numFmtId="0" fontId="15" fillId="0" borderId="21" xfId="0" applyFont="1" applyBorder="1" applyAlignment="1">
      <alignment horizontal="left" vertical="top" wrapText="1"/>
    </xf>
    <xf numFmtId="0" fontId="15" fillId="0" borderId="33" xfId="0" applyFont="1" applyBorder="1" applyAlignment="1">
      <alignment horizontal="left" vertical="top" wrapText="1"/>
    </xf>
    <xf numFmtId="37" fontId="32" fillId="0" borderId="0" xfId="0" applyNumberFormat="1" applyFont="1" applyFill="1" applyBorder="1" applyAlignment="1" applyProtection="1" quotePrefix="1">
      <alignment horizontal="center"/>
      <protection locked="0"/>
    </xf>
    <xf numFmtId="0" fontId="33" fillId="15" borderId="21" xfId="0" applyFont="1" applyFill="1" applyBorder="1" applyAlignment="1">
      <alignment horizontal="center"/>
    </xf>
    <xf numFmtId="0" fontId="33" fillId="15" borderId="22" xfId="0" applyFont="1" applyFill="1" applyBorder="1" applyAlignment="1">
      <alignment horizontal="center"/>
    </xf>
    <xf numFmtId="37" fontId="9" fillId="33" borderId="24" xfId="0" applyNumberFormat="1" applyFont="1" applyFill="1" applyBorder="1" applyAlignment="1" applyProtection="1">
      <alignment horizontal="center" vertical="center"/>
      <protection/>
    </xf>
    <xf numFmtId="37" fontId="9" fillId="33" borderId="14" xfId="0" applyNumberFormat="1" applyFont="1" applyFill="1" applyBorder="1" applyAlignment="1" applyProtection="1">
      <alignment horizontal="center" vertical="center"/>
      <protection/>
    </xf>
    <xf numFmtId="37" fontId="32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21" fillId="33" borderId="21" xfId="0" applyFont="1" applyFill="1" applyBorder="1" applyAlignment="1">
      <alignment wrapText="1"/>
    </xf>
    <xf numFmtId="0" fontId="21" fillId="33" borderId="22" xfId="0" applyFont="1" applyFill="1" applyBorder="1" applyAlignment="1">
      <alignment wrapText="1"/>
    </xf>
    <xf numFmtId="37" fontId="12" fillId="37" borderId="17" xfId="0" applyNumberFormat="1" applyFont="1" applyFill="1" applyBorder="1" applyAlignment="1" applyProtection="1">
      <alignment horizontal="center" vertical="center"/>
      <protection/>
    </xf>
    <xf numFmtId="37" fontId="12" fillId="37" borderId="44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/>
    </xf>
    <xf numFmtId="37" fontId="18" fillId="0" borderId="0" xfId="0" applyNumberFormat="1" applyFont="1" applyFill="1" applyBorder="1" applyAlignment="1" applyProtection="1">
      <alignment horizontal="center"/>
      <protection/>
    </xf>
    <xf numFmtId="37" fontId="16" fillId="0" borderId="0" xfId="0" applyNumberFormat="1" applyFont="1" applyFill="1" applyBorder="1" applyAlignment="1" applyProtection="1">
      <alignment horizontal="center"/>
      <protection/>
    </xf>
    <xf numFmtId="37" fontId="16" fillId="0" borderId="0" xfId="0" applyNumberFormat="1" applyFont="1" applyFill="1" applyBorder="1" applyAlignment="1" applyProtection="1" quotePrefix="1">
      <alignment horizontal="center"/>
      <protection/>
    </xf>
    <xf numFmtId="0" fontId="21" fillId="15" borderId="41" xfId="0" applyFont="1" applyFill="1" applyBorder="1" applyAlignment="1">
      <alignment horizontal="center" vertical="center"/>
    </xf>
    <xf numFmtId="0" fontId="21" fillId="15" borderId="0" xfId="0" applyFont="1" applyFill="1" applyBorder="1" applyAlignment="1">
      <alignment horizontal="center" vertical="center"/>
    </xf>
    <xf numFmtId="37" fontId="18" fillId="0" borderId="0" xfId="0" applyNumberFormat="1" applyFont="1" applyFill="1" applyBorder="1" applyAlignment="1" applyProtection="1" quotePrefix="1">
      <alignment horizontal="center"/>
      <protection/>
    </xf>
    <xf numFmtId="0" fontId="5" fillId="0" borderId="0" xfId="0" applyFont="1" applyBorder="1" applyAlignment="1">
      <alignment horizontal="left"/>
    </xf>
    <xf numFmtId="37" fontId="16" fillId="33" borderId="19" xfId="0" applyNumberFormat="1" applyFont="1" applyFill="1" applyBorder="1" applyAlignment="1" applyProtection="1">
      <alignment horizontal="center" vertical="center"/>
      <protection/>
    </xf>
    <xf numFmtId="37" fontId="15" fillId="33" borderId="19" xfId="0" applyNumberFormat="1" applyFont="1" applyFill="1" applyBorder="1" applyAlignment="1" applyProtection="1">
      <alignment horizontal="center" vertical="center" textRotation="1"/>
      <protection/>
    </xf>
    <xf numFmtId="37" fontId="18" fillId="0" borderId="0" xfId="0" applyNumberFormat="1" applyFont="1" applyFill="1" applyBorder="1" applyAlignment="1">
      <alignment horizontal="center"/>
    </xf>
    <xf numFmtId="0" fontId="21" fillId="33" borderId="41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37" fontId="18" fillId="0" borderId="0" xfId="0" applyNumberFormat="1" applyFont="1" applyFill="1" applyBorder="1" applyAlignment="1" applyProtection="1">
      <alignment horizontal="center"/>
      <protection locked="0"/>
    </xf>
    <xf numFmtId="37" fontId="18" fillId="0" borderId="0" xfId="0" applyNumberFormat="1" applyFont="1" applyFill="1" applyBorder="1" applyAlignment="1" applyProtection="1" quotePrefix="1">
      <alignment horizontal="center"/>
      <protection locked="0"/>
    </xf>
    <xf numFmtId="0" fontId="21" fillId="15" borderId="21" xfId="0" applyFont="1" applyFill="1" applyBorder="1" applyAlignment="1">
      <alignment horizontal="center" vertical="center" wrapText="1"/>
    </xf>
    <xf numFmtId="0" fontId="21" fillId="15" borderId="22" xfId="0" applyFont="1" applyFill="1" applyBorder="1" applyAlignment="1">
      <alignment horizontal="center" vertical="center" wrapText="1"/>
    </xf>
    <xf numFmtId="0" fontId="21" fillId="15" borderId="3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1</xdr:row>
      <xdr:rowOff>266700</xdr:rowOff>
    </xdr:from>
    <xdr:to>
      <xdr:col>10</xdr:col>
      <xdr:colOff>590550</xdr:colOff>
      <xdr:row>5</xdr:row>
      <xdr:rowOff>95250</xdr:rowOff>
    </xdr:to>
    <xdr:pic>
      <xdr:nvPicPr>
        <xdr:cNvPr id="1" name="Diagrama 4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248775" y="428625"/>
          <a:ext cx="1447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9</xdr:col>
      <xdr:colOff>657225</xdr:colOff>
      <xdr:row>6</xdr:row>
      <xdr:rowOff>76200</xdr:rowOff>
    </xdr:to>
    <xdr:pic>
      <xdr:nvPicPr>
        <xdr:cNvPr id="1" name="Diagrama 1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391650" y="542925"/>
          <a:ext cx="14192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2.7109375" style="1" customWidth="1"/>
    <col min="2" max="2" width="118.421875" style="0" customWidth="1"/>
    <col min="3" max="3" width="15.00390625" style="0" customWidth="1"/>
    <col min="4" max="5" width="12.7109375" style="0" bestFit="1" customWidth="1"/>
    <col min="6" max="6" width="13.28125" style="0" customWidth="1"/>
    <col min="7" max="7" width="11.140625" style="0" bestFit="1" customWidth="1"/>
    <col min="8" max="11" width="11.7109375" style="0" bestFit="1" customWidth="1"/>
    <col min="12" max="12" width="12.7109375" style="0" bestFit="1" customWidth="1"/>
    <col min="13" max="13" width="11.7109375" style="0" bestFit="1" customWidth="1"/>
    <col min="14" max="15" width="12.7109375" style="10" bestFit="1" customWidth="1"/>
    <col min="16" max="17" width="11.7109375" style="0" bestFit="1" customWidth="1"/>
  </cols>
  <sheetData>
    <row r="1" ht="13.5" thickBot="1"/>
    <row r="2" spans="1:2" ht="20.25" customHeight="1" thickBot="1">
      <c r="A2" s="346" t="s">
        <v>116</v>
      </c>
      <c r="B2" s="347"/>
    </row>
    <row r="3" spans="1:2" ht="18.75" thickBot="1">
      <c r="A3" s="344" t="s">
        <v>57</v>
      </c>
      <c r="B3" s="345"/>
    </row>
    <row r="4" spans="1:2" ht="16.5" customHeight="1" thickBot="1">
      <c r="A4" s="71"/>
      <c r="B4" s="70"/>
    </row>
    <row r="5" spans="1:2" ht="15.75" thickBot="1">
      <c r="A5" s="82" t="s">
        <v>64</v>
      </c>
      <c r="B5" s="81" t="s">
        <v>65</v>
      </c>
    </row>
    <row r="6" spans="1:2" ht="24.75" customHeight="1">
      <c r="A6" s="83" t="s">
        <v>56</v>
      </c>
      <c r="B6" s="92" t="s">
        <v>108</v>
      </c>
    </row>
    <row r="7" spans="1:2" ht="24.75" customHeight="1">
      <c r="A7" s="84" t="s">
        <v>58</v>
      </c>
      <c r="B7" s="93" t="s">
        <v>109</v>
      </c>
    </row>
    <row r="8" spans="1:2" ht="24.75" customHeight="1">
      <c r="A8" s="84" t="s">
        <v>59</v>
      </c>
      <c r="B8" s="93" t="s">
        <v>110</v>
      </c>
    </row>
    <row r="9" spans="1:2" ht="24.75" customHeight="1">
      <c r="A9" s="84" t="s">
        <v>60</v>
      </c>
      <c r="B9" s="93" t="s">
        <v>111</v>
      </c>
    </row>
    <row r="10" spans="1:2" ht="24.75" customHeight="1">
      <c r="A10" s="84" t="s">
        <v>61</v>
      </c>
      <c r="B10" s="93" t="s">
        <v>112</v>
      </c>
    </row>
    <row r="11" spans="1:2" ht="24.75" customHeight="1">
      <c r="A11" s="84" t="s">
        <v>62</v>
      </c>
      <c r="B11" s="93" t="s">
        <v>113</v>
      </c>
    </row>
    <row r="12" spans="1:2" ht="24.75" customHeight="1">
      <c r="A12" s="84" t="s">
        <v>63</v>
      </c>
      <c r="B12" s="93" t="s">
        <v>114</v>
      </c>
    </row>
  </sheetData>
  <sheetProtection/>
  <mergeCells count="2">
    <mergeCell ref="A3:B3"/>
    <mergeCell ref="A2:B2"/>
  </mergeCells>
  <hyperlinks>
    <hyperlink ref="B6" location="'1'!A1" display="CUADRO RESUMEN EMPRESAS DE TRANSPORTE AÉREO AÑO 2015"/>
    <hyperlink ref="B7" location="'2'!A1" display="EMPRESAS DE TRANSPORTE AEREO   ESTADOS FINANCIEROS CONSOLIDADOS  AÑO 2015"/>
    <hyperlink ref="B8" location="'3'!A1" display="EMPRESAS DE TRANSPORTE AEREO   -  COEFICIENTES FINANCIEROS  CONSOLIDADOS  AÑO 2015"/>
    <hyperlink ref="B9" location="'4'!A1" display="EMPRESAS DE TRANSPORTE AEREO COMERCIAL TRONCAL  - ESTADOS FINANCIEROS CONSOLIDADOS  AÑO 2015 "/>
    <hyperlink ref="B10" location="'5'!A1" display="EMPRESAS DE TRANSPORTE AEREO   COMERCIAL TRONCAL - COEFICIENTES FINANCIEROS  - AÑO 2015"/>
    <hyperlink ref="B11" location="'6'!A1" display="EMPRESAS DE TRANSPORTE AEREO  COMERCIAL SECUNDARIO - ESTADOS FINANCIEROS   -  AÑO 2015"/>
    <hyperlink ref="B12" location="'7'!A1" display="EMPRESAS DE TRANSPORTE AEREO  COMERCIAL SECUNDARIO - ESTADOS FINANCIEROS   -  AÑO 2015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8515625" style="0" customWidth="1"/>
    <col min="2" max="2" width="10.7109375" style="42" customWidth="1"/>
    <col min="3" max="3" width="11.421875" style="42" customWidth="1"/>
    <col min="4" max="4" width="7.28125" style="42" customWidth="1"/>
    <col min="5" max="5" width="9.00390625" style="42" customWidth="1"/>
    <col min="6" max="6" width="21.140625" style="42" customWidth="1"/>
    <col min="7" max="7" width="4.140625" style="0" customWidth="1"/>
  </cols>
  <sheetData>
    <row r="1" spans="1:62" ht="13.5" thickBot="1">
      <c r="A1" s="20" t="s">
        <v>44</v>
      </c>
      <c r="B1" s="5"/>
      <c r="C1" s="5"/>
      <c r="D1" s="5"/>
      <c r="E1" s="5"/>
      <c r="F1" s="5"/>
      <c r="G1" s="2"/>
      <c r="AT1" s="1"/>
      <c r="AU1" s="1"/>
      <c r="BJ1" s="4"/>
    </row>
    <row r="2" spans="1:62" ht="48" customHeight="1" thickBot="1">
      <c r="A2" s="353" t="s">
        <v>117</v>
      </c>
      <c r="B2" s="354"/>
      <c r="C2" s="354"/>
      <c r="D2" s="354"/>
      <c r="E2" s="354"/>
      <c r="F2" s="355"/>
      <c r="G2" s="2"/>
      <c r="AT2" s="1"/>
      <c r="AU2" s="1"/>
      <c r="BJ2" s="4"/>
    </row>
    <row r="3" spans="1:62" ht="13.5" thickBot="1">
      <c r="A3" s="356"/>
      <c r="B3" s="356"/>
      <c r="C3" s="356"/>
      <c r="D3" s="356"/>
      <c r="E3" s="356"/>
      <c r="F3" s="356"/>
      <c r="G3" s="2"/>
      <c r="AT3" s="1"/>
      <c r="AU3" s="1"/>
      <c r="BJ3" s="4"/>
    </row>
    <row r="4" spans="1:62" s="11" customFormat="1" ht="14.25" thickBot="1">
      <c r="A4" s="348" t="s">
        <v>2</v>
      </c>
      <c r="B4" s="350" t="s">
        <v>72</v>
      </c>
      <c r="C4" s="351"/>
      <c r="D4" s="350" t="s">
        <v>55</v>
      </c>
      <c r="E4" s="352"/>
      <c r="F4" s="351"/>
      <c r="G4" s="2"/>
      <c r="AT4" s="12"/>
      <c r="AU4" s="12"/>
      <c r="BJ4" s="13"/>
    </row>
    <row r="5" spans="1:6" s="10" customFormat="1" ht="14.25" thickBot="1">
      <c r="A5" s="349"/>
      <c r="B5" s="85" t="s">
        <v>42</v>
      </c>
      <c r="C5" s="85" t="s">
        <v>43</v>
      </c>
      <c r="D5" s="85" t="s">
        <v>0</v>
      </c>
      <c r="E5" s="85" t="s">
        <v>43</v>
      </c>
      <c r="F5" s="85" t="s">
        <v>53</v>
      </c>
    </row>
    <row r="6" spans="1:6" s="10" customFormat="1" ht="25.5" customHeight="1">
      <c r="A6" s="47" t="s">
        <v>41</v>
      </c>
      <c r="B6" s="89">
        <v>7</v>
      </c>
      <c r="C6" s="45">
        <f>+B6/$B$8</f>
        <v>0.5384615384615384</v>
      </c>
      <c r="D6" s="89">
        <v>6</v>
      </c>
      <c r="E6" s="45">
        <f>+D6/D8</f>
        <v>0.5454545454545454</v>
      </c>
      <c r="F6" s="212">
        <f>+D6/B6</f>
        <v>0.8571428571428571</v>
      </c>
    </row>
    <row r="7" spans="1:6" s="10" customFormat="1" ht="15.75" customHeight="1" thickBot="1">
      <c r="A7" s="48" t="s">
        <v>54</v>
      </c>
      <c r="B7" s="43">
        <v>6</v>
      </c>
      <c r="C7" s="46">
        <f>+B7/$B$8</f>
        <v>0.46153846153846156</v>
      </c>
      <c r="D7" s="43">
        <v>5</v>
      </c>
      <c r="E7" s="46">
        <f>+D7/$D$8</f>
        <v>0.45454545454545453</v>
      </c>
      <c r="F7" s="212">
        <f>+D7/B7</f>
        <v>0.8333333333333334</v>
      </c>
    </row>
    <row r="8" spans="1:6" s="10" customFormat="1" ht="18.75" customHeight="1" thickBot="1">
      <c r="A8" s="95" t="s">
        <v>3</v>
      </c>
      <c r="B8" s="96">
        <f>SUM(B6:B7)</f>
        <v>13</v>
      </c>
      <c r="C8" s="97">
        <v>1</v>
      </c>
      <c r="D8" s="96">
        <f>SUM(D6:D7)</f>
        <v>11</v>
      </c>
      <c r="E8" s="97">
        <v>1</v>
      </c>
      <c r="F8" s="98">
        <f>+D8/B8</f>
        <v>0.8461538461538461</v>
      </c>
    </row>
    <row r="9" spans="1:6" s="10" customFormat="1" ht="12.75">
      <c r="A9" s="5" t="s">
        <v>100</v>
      </c>
      <c r="B9" s="44"/>
      <c r="C9" s="44"/>
      <c r="D9" s="44"/>
      <c r="E9" s="44"/>
      <c r="F9" s="44"/>
    </row>
    <row r="10" spans="2:6" s="10" customFormat="1" ht="12.75">
      <c r="B10" s="44"/>
      <c r="C10" s="44"/>
      <c r="D10" s="44"/>
      <c r="E10" s="44"/>
      <c r="F10" s="44"/>
    </row>
    <row r="11" ht="15" customHeight="1">
      <c r="A11" s="5" t="s">
        <v>118</v>
      </c>
    </row>
    <row r="12" ht="14.25" customHeight="1"/>
  </sheetData>
  <sheetProtection/>
  <mergeCells count="5">
    <mergeCell ref="A4:A5"/>
    <mergeCell ref="B4:C4"/>
    <mergeCell ref="D4:F4"/>
    <mergeCell ref="A2:F2"/>
    <mergeCell ref="A3:F3"/>
  </mergeCells>
  <printOptions/>
  <pageMargins left="1.5748031496062993" right="0.7874015748031497" top="1.5748031496062993" bottom="0.7874015748031497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204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cols>
    <col min="1" max="1" width="55.7109375" style="37" customWidth="1"/>
    <col min="2" max="2" width="19.00390625" style="37" customWidth="1"/>
    <col min="3" max="3" width="21.28125" style="37" customWidth="1"/>
    <col min="4" max="4" width="21.7109375" style="37" customWidth="1"/>
    <col min="5" max="16384" width="11.57421875" style="37" customWidth="1"/>
  </cols>
  <sheetData>
    <row r="1" spans="1:70" ht="12.75" thickBot="1">
      <c r="A1" s="20" t="s">
        <v>45</v>
      </c>
      <c r="E1" s="215"/>
      <c r="BB1" s="99"/>
      <c r="BC1" s="99"/>
      <c r="BR1" s="39"/>
    </row>
    <row r="2" spans="1:70" ht="13.5" thickBot="1">
      <c r="A2" s="366" t="s">
        <v>119</v>
      </c>
      <c r="B2" s="367"/>
      <c r="C2" s="367"/>
      <c r="D2" s="367"/>
      <c r="E2" s="215"/>
      <c r="BB2" s="99"/>
      <c r="BC2" s="99"/>
      <c r="BR2" s="39"/>
    </row>
    <row r="3" spans="1:70" ht="12.75" thickBot="1">
      <c r="A3" s="56"/>
      <c r="B3" s="94"/>
      <c r="E3" s="215"/>
      <c r="BB3" s="99"/>
      <c r="BC3" s="99"/>
      <c r="BR3" s="39"/>
    </row>
    <row r="4" spans="1:74" s="203" customFormat="1" ht="26.25" customHeight="1" thickBot="1">
      <c r="A4" s="368" t="s">
        <v>35</v>
      </c>
      <c r="B4" s="287" t="s">
        <v>95</v>
      </c>
      <c r="C4" s="287" t="s">
        <v>41</v>
      </c>
      <c r="D4" s="287" t="s">
        <v>96</v>
      </c>
      <c r="E4" s="216"/>
      <c r="F4" s="360"/>
      <c r="G4" s="360"/>
      <c r="H4" s="370"/>
      <c r="I4" s="370"/>
      <c r="J4" s="365"/>
      <c r="K4" s="365"/>
      <c r="L4" s="360"/>
      <c r="M4" s="360"/>
      <c r="N4" s="358"/>
      <c r="O4" s="358"/>
      <c r="P4" s="359"/>
      <c r="Q4" s="359"/>
      <c r="R4" s="358"/>
      <c r="S4" s="358"/>
      <c r="T4" s="362"/>
      <c r="U4" s="362"/>
      <c r="V4" s="358"/>
      <c r="W4" s="358"/>
      <c r="X4" s="358"/>
      <c r="Y4" s="358"/>
      <c r="Z4" s="358"/>
      <c r="AA4" s="358"/>
      <c r="AB4" s="360"/>
      <c r="AC4" s="360"/>
      <c r="AD4" s="360"/>
      <c r="AE4" s="360"/>
      <c r="AF4" s="360"/>
      <c r="AG4" s="360"/>
      <c r="AH4" s="360"/>
      <c r="AI4" s="360"/>
      <c r="AJ4" s="362"/>
      <c r="AK4" s="362"/>
      <c r="AL4" s="358"/>
      <c r="AM4" s="358"/>
      <c r="AN4" s="362"/>
      <c r="AO4" s="362"/>
      <c r="AP4" s="361"/>
      <c r="AQ4" s="361"/>
      <c r="AR4" s="358"/>
      <c r="AS4" s="358"/>
      <c r="AT4" s="358"/>
      <c r="AU4" s="358"/>
      <c r="AV4" s="357"/>
      <c r="AW4" s="357"/>
      <c r="AX4" s="357"/>
      <c r="AY4" s="357"/>
      <c r="AZ4" s="359"/>
      <c r="BA4" s="359"/>
      <c r="BB4" s="360"/>
      <c r="BC4" s="360"/>
      <c r="BD4" s="357"/>
      <c r="BE4" s="357"/>
      <c r="BF4" s="357"/>
      <c r="BG4" s="357"/>
      <c r="BH4" s="357"/>
      <c r="BI4" s="357"/>
      <c r="BJ4" s="357"/>
      <c r="BK4" s="357"/>
      <c r="BL4" s="357"/>
      <c r="BM4" s="357"/>
      <c r="BN4" s="357"/>
      <c r="BO4" s="357"/>
      <c r="BP4" s="357"/>
      <c r="BQ4" s="357"/>
      <c r="BR4" s="357"/>
      <c r="BS4" s="357"/>
      <c r="BT4" s="357"/>
      <c r="BU4" s="357"/>
      <c r="BV4" s="218"/>
    </row>
    <row r="5" spans="1:74" s="203" customFormat="1" ht="18" customHeight="1" thickBot="1">
      <c r="A5" s="369"/>
      <c r="B5" s="87" t="s">
        <v>98</v>
      </c>
      <c r="C5" s="87" t="s">
        <v>98</v>
      </c>
      <c r="D5" s="87" t="s">
        <v>98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8"/>
    </row>
    <row r="6" spans="1:74" s="203" customFormat="1" ht="15" customHeight="1">
      <c r="A6" s="137" t="s">
        <v>81</v>
      </c>
      <c r="B6" s="219"/>
      <c r="C6" s="221"/>
      <c r="D6" s="220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8"/>
    </row>
    <row r="7" spans="1:74" s="203" customFormat="1" ht="15" customHeight="1">
      <c r="A7" s="112" t="s">
        <v>6</v>
      </c>
      <c r="B7" s="222"/>
      <c r="C7" s="223"/>
      <c r="D7" s="222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18"/>
    </row>
    <row r="8" spans="1:74" ht="15" customHeight="1">
      <c r="A8" s="116" t="s">
        <v>7</v>
      </c>
      <c r="B8" s="223">
        <f>C8+D8</f>
        <v>9454972.994185</v>
      </c>
      <c r="C8" s="223">
        <f>4!B8</f>
        <v>6703734.033</v>
      </c>
      <c r="D8" s="223">
        <f>6!B8</f>
        <v>2751238.9611850004</v>
      </c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100"/>
    </row>
    <row r="9" spans="1:74" ht="15" customHeight="1" thickBot="1">
      <c r="A9" s="119" t="s">
        <v>74</v>
      </c>
      <c r="B9" s="226">
        <f aca="true" t="shared" si="0" ref="B9:B25">C9+D9</f>
        <v>17790020.382502</v>
      </c>
      <c r="C9" s="226">
        <f>4!B9</f>
        <v>15699071.993</v>
      </c>
      <c r="D9" s="226">
        <f>6!B9</f>
        <v>2090948.389502</v>
      </c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100"/>
    </row>
    <row r="10" spans="1:74" ht="15" customHeight="1" thickBot="1">
      <c r="A10" s="120" t="s">
        <v>8</v>
      </c>
      <c r="B10" s="227">
        <f t="shared" si="0"/>
        <v>27244993.376686998</v>
      </c>
      <c r="C10" s="227">
        <f>4!B10</f>
        <v>22402806.025999997</v>
      </c>
      <c r="D10" s="227">
        <f>6!B10</f>
        <v>4842187.350687</v>
      </c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100"/>
    </row>
    <row r="11" spans="1:74" s="203" customFormat="1" ht="15" customHeight="1">
      <c r="A11" s="108" t="s">
        <v>9</v>
      </c>
      <c r="B11" s="228"/>
      <c r="C11" s="229"/>
      <c r="D11" s="229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18"/>
    </row>
    <row r="12" spans="1:74" ht="15" customHeight="1">
      <c r="A12" s="116" t="s">
        <v>10</v>
      </c>
      <c r="B12" s="223">
        <f t="shared" si="0"/>
        <v>16275614.163863</v>
      </c>
      <c r="C12" s="223">
        <f>4!B12</f>
        <v>13735250.483</v>
      </c>
      <c r="D12" s="223">
        <f>6!B12</f>
        <v>2540363.680863</v>
      </c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100"/>
    </row>
    <row r="13" spans="1:74" ht="15" customHeight="1" thickBot="1">
      <c r="A13" s="192" t="s">
        <v>75</v>
      </c>
      <c r="B13" s="226">
        <f t="shared" si="0"/>
        <v>11606564.614569</v>
      </c>
      <c r="C13" s="226">
        <f>4!B13</f>
        <v>10681556.142</v>
      </c>
      <c r="D13" s="226">
        <f>6!B13</f>
        <v>925008.472569</v>
      </c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100"/>
    </row>
    <row r="14" spans="1:74" ht="15" customHeight="1" thickBot="1">
      <c r="A14" s="120" t="s">
        <v>11</v>
      </c>
      <c r="B14" s="227">
        <f t="shared" si="0"/>
        <v>27882178.778432</v>
      </c>
      <c r="C14" s="227">
        <f>4!B14</f>
        <v>24416806.625</v>
      </c>
      <c r="D14" s="227">
        <f>6!B14</f>
        <v>3465372.153432</v>
      </c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100"/>
    </row>
    <row r="15" spans="1:74" ht="15" customHeight="1">
      <c r="A15" s="108" t="s">
        <v>12</v>
      </c>
      <c r="B15" s="228"/>
      <c r="C15" s="228"/>
      <c r="D15" s="228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100"/>
    </row>
    <row r="16" spans="1:74" s="234" customFormat="1" ht="15" customHeight="1" thickBot="1">
      <c r="A16" s="119" t="s">
        <v>13</v>
      </c>
      <c r="B16" s="223">
        <f t="shared" si="0"/>
        <v>2881023.3439999996</v>
      </c>
      <c r="C16" s="231">
        <f>4!B16</f>
        <v>2650163.6199999996</v>
      </c>
      <c r="D16" s="231">
        <f>6!B16</f>
        <v>230859.724</v>
      </c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3"/>
    </row>
    <row r="17" spans="1:74" ht="15" customHeight="1" thickBot="1">
      <c r="A17" s="170" t="s">
        <v>14</v>
      </c>
      <c r="B17" s="235">
        <f t="shared" si="0"/>
        <v>-1554828.374843</v>
      </c>
      <c r="C17" s="235">
        <f>4!B17</f>
        <v>-1554690.927</v>
      </c>
      <c r="D17" s="235">
        <f>6!B17</f>
        <v>-137.44784300000174</v>
      </c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100"/>
    </row>
    <row r="18" spans="1:74" ht="15" customHeight="1" thickBot="1">
      <c r="A18" s="206" t="s">
        <v>15</v>
      </c>
      <c r="B18" s="256">
        <f t="shared" si="0"/>
        <v>-6741216.189087</v>
      </c>
      <c r="C18" s="255">
        <f>4!B18</f>
        <v>-6683816.81</v>
      </c>
      <c r="D18" s="255">
        <f>6!B18</f>
        <v>-57399.37908699998</v>
      </c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100"/>
    </row>
    <row r="19" spans="1:74" s="239" customFormat="1" ht="15" customHeight="1" thickBot="1">
      <c r="A19" s="120" t="s">
        <v>16</v>
      </c>
      <c r="B19" s="256">
        <f t="shared" si="0"/>
        <v>-637185.122</v>
      </c>
      <c r="C19" s="256">
        <f>4!B19</f>
        <v>-2014000.599</v>
      </c>
      <c r="D19" s="257">
        <f>6!B19</f>
        <v>1376815.477</v>
      </c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8"/>
    </row>
    <row r="20" spans="1:74" ht="15" customHeight="1" thickBot="1">
      <c r="A20" s="120" t="s">
        <v>17</v>
      </c>
      <c r="B20" s="227">
        <f t="shared" si="0"/>
        <v>27244993.656431995</v>
      </c>
      <c r="C20" s="227">
        <f>4!B20</f>
        <v>22402806.025999997</v>
      </c>
      <c r="D20" s="227">
        <f>6!B20</f>
        <v>4842187.630431999</v>
      </c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100"/>
    </row>
    <row r="21" spans="1:74" ht="15" customHeight="1">
      <c r="A21" s="207" t="s">
        <v>18</v>
      </c>
      <c r="B21" s="228">
        <f t="shared" si="0"/>
        <v>8025966.8491670005</v>
      </c>
      <c r="C21" s="236">
        <f>4!B21</f>
        <v>6200457.029000001</v>
      </c>
      <c r="D21" s="236">
        <f>6!B21</f>
        <v>1825509.820167</v>
      </c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100"/>
    </row>
    <row r="22" spans="1:74" s="203" customFormat="1" ht="15" customHeight="1">
      <c r="A22" s="116" t="s">
        <v>77</v>
      </c>
      <c r="B22" s="223">
        <f t="shared" si="0"/>
        <v>8983177.789724</v>
      </c>
      <c r="C22" s="240">
        <f>4!B22</f>
        <v>7359125.420000001</v>
      </c>
      <c r="D22" s="240">
        <f>6!B22</f>
        <v>1624052.3697239999</v>
      </c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18"/>
    </row>
    <row r="23" spans="1:74" s="203" customFormat="1" ht="15" customHeight="1" thickBot="1">
      <c r="A23" s="119" t="s">
        <v>76</v>
      </c>
      <c r="B23" s="226">
        <f t="shared" si="0"/>
        <v>183851.87</v>
      </c>
      <c r="C23" s="288">
        <f>4!B23</f>
        <v>99490.87</v>
      </c>
      <c r="D23" s="288">
        <f>6!B23</f>
        <v>84361</v>
      </c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0"/>
      <c r="BV23" s="218"/>
    </row>
    <row r="24" spans="1:74" ht="15" customHeight="1" thickBot="1">
      <c r="A24" s="88" t="s">
        <v>19</v>
      </c>
      <c r="B24" s="289">
        <f t="shared" si="0"/>
        <v>-957210.940557</v>
      </c>
      <c r="C24" s="289">
        <f>4!B24</f>
        <v>-1158668.391</v>
      </c>
      <c r="D24" s="290">
        <f>6!B24</f>
        <v>201457.4504430001</v>
      </c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100"/>
    </row>
    <row r="25" spans="1:74" ht="15" customHeight="1" thickBot="1">
      <c r="A25" s="201" t="s">
        <v>78</v>
      </c>
      <c r="B25" s="256">
        <f t="shared" si="0"/>
        <v>-1554827.679552</v>
      </c>
      <c r="C25" s="256">
        <f>4!B25</f>
        <v>-1554690.471</v>
      </c>
      <c r="D25" s="256">
        <f>6!B25</f>
        <v>-137.20855199999642</v>
      </c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100"/>
    </row>
    <row r="26" spans="1:4" ht="12.75" customHeight="1">
      <c r="A26" s="271" t="s">
        <v>101</v>
      </c>
      <c r="B26" s="171"/>
      <c r="C26" s="171"/>
      <c r="D26" s="171"/>
    </row>
    <row r="27" spans="1:3" ht="12.75" customHeight="1">
      <c r="A27" s="102"/>
      <c r="B27" s="242"/>
      <c r="C27" s="202"/>
    </row>
    <row r="28" spans="1:3" ht="12.75" customHeight="1">
      <c r="A28" s="102"/>
      <c r="B28" s="242"/>
      <c r="C28" s="38"/>
    </row>
    <row r="29" spans="1:3" ht="12.75" customHeight="1">
      <c r="A29" s="102"/>
      <c r="B29" s="243"/>
      <c r="C29" s="38"/>
    </row>
    <row r="30" spans="1:3" ht="12.75" customHeight="1">
      <c r="A30" s="102"/>
      <c r="B30" s="243"/>
      <c r="C30" s="38"/>
    </row>
    <row r="31" spans="1:3" ht="12.75" customHeight="1">
      <c r="A31" s="102"/>
      <c r="B31" s="243"/>
      <c r="C31" s="38"/>
    </row>
    <row r="32" spans="1:3" ht="12.75" customHeight="1">
      <c r="A32" s="102"/>
      <c r="B32" s="243"/>
      <c r="C32" s="38"/>
    </row>
    <row r="33" spans="1:3" ht="12.75" customHeight="1">
      <c r="A33" s="102"/>
      <c r="B33" s="243"/>
      <c r="C33" s="38"/>
    </row>
    <row r="34" spans="1:3" ht="12.75" customHeight="1">
      <c r="A34" s="102"/>
      <c r="B34" s="243"/>
      <c r="C34" s="38"/>
    </row>
    <row r="35" spans="1:3" ht="12.75" customHeight="1">
      <c r="A35" s="102"/>
      <c r="B35" s="243"/>
      <c r="C35" s="38"/>
    </row>
    <row r="36" spans="1:3" ht="12.75" customHeight="1">
      <c r="A36" s="102"/>
      <c r="B36" s="243"/>
      <c r="C36" s="38"/>
    </row>
    <row r="37" spans="1:3" ht="12.75" customHeight="1">
      <c r="A37" s="102"/>
      <c r="B37" s="243"/>
      <c r="C37" s="38"/>
    </row>
    <row r="38" spans="1:3" ht="12.75" customHeight="1">
      <c r="A38" s="102"/>
      <c r="B38" s="243"/>
      <c r="C38" s="38"/>
    </row>
    <row r="39" spans="1:3" ht="12.75" customHeight="1">
      <c r="A39" s="102"/>
      <c r="B39" s="243"/>
      <c r="C39" s="38"/>
    </row>
    <row r="40" spans="1:3" ht="12.75" customHeight="1">
      <c r="A40" s="102"/>
      <c r="B40" s="243"/>
      <c r="C40" s="38"/>
    </row>
    <row r="41" spans="1:3" ht="12.75" customHeight="1">
      <c r="A41" s="102"/>
      <c r="B41" s="243"/>
      <c r="C41" s="38"/>
    </row>
    <row r="42" spans="1:3" ht="12.75" customHeight="1">
      <c r="A42" s="102"/>
      <c r="B42" s="243"/>
      <c r="C42" s="38"/>
    </row>
    <row r="43" spans="1:3" ht="12.75" customHeight="1">
      <c r="A43" s="102"/>
      <c r="B43" s="243"/>
      <c r="C43" s="38"/>
    </row>
    <row r="44" spans="1:3" ht="12.75" customHeight="1">
      <c r="A44" s="102"/>
      <c r="B44" s="243"/>
      <c r="C44" s="38"/>
    </row>
    <row r="45" spans="1:3" ht="12.75" customHeight="1">
      <c r="A45" s="102"/>
      <c r="B45" s="243"/>
      <c r="C45" s="38"/>
    </row>
    <row r="46" spans="1:3" ht="12.75" customHeight="1">
      <c r="A46" s="102"/>
      <c r="B46" s="243"/>
      <c r="C46" s="38"/>
    </row>
    <row r="47" spans="1:3" ht="12.75" customHeight="1">
      <c r="A47" s="102"/>
      <c r="B47" s="243"/>
      <c r="C47" s="38"/>
    </row>
    <row r="48" spans="1:3" ht="12.75" customHeight="1">
      <c r="A48" s="102"/>
      <c r="B48" s="243"/>
      <c r="C48" s="38"/>
    </row>
    <row r="49" spans="1:3" ht="12.75" customHeight="1">
      <c r="A49" s="102"/>
      <c r="B49" s="243"/>
      <c r="C49" s="38"/>
    </row>
    <row r="50" spans="1:3" ht="12.75" customHeight="1">
      <c r="A50" s="102"/>
      <c r="B50" s="243"/>
      <c r="C50" s="38"/>
    </row>
    <row r="51" spans="1:3" ht="12.75" customHeight="1">
      <c r="A51" s="102"/>
      <c r="B51" s="243"/>
      <c r="C51" s="38"/>
    </row>
    <row r="52" spans="1:3" ht="12.75" customHeight="1">
      <c r="A52" s="102"/>
      <c r="B52" s="243"/>
      <c r="C52" s="38"/>
    </row>
    <row r="53" spans="1:3" ht="12.75" customHeight="1">
      <c r="A53" s="102"/>
      <c r="B53" s="243"/>
      <c r="C53" s="38"/>
    </row>
    <row r="54" spans="1:3" ht="12.75" customHeight="1">
      <c r="A54" s="102"/>
      <c r="B54" s="243"/>
      <c r="C54" s="38"/>
    </row>
    <row r="55" spans="1:3" ht="12.75" customHeight="1">
      <c r="A55" s="102"/>
      <c r="B55" s="243"/>
      <c r="C55" s="38"/>
    </row>
    <row r="56" spans="1:3" ht="12.75" customHeight="1">
      <c r="A56" s="102"/>
      <c r="B56" s="243"/>
      <c r="C56" s="38"/>
    </row>
    <row r="57" spans="1:3" ht="12.75" customHeight="1">
      <c r="A57" s="102"/>
      <c r="B57" s="243"/>
      <c r="C57" s="38"/>
    </row>
    <row r="58" spans="1:3" ht="12.75" customHeight="1">
      <c r="A58" s="102"/>
      <c r="B58" s="243"/>
      <c r="C58" s="38"/>
    </row>
    <row r="59" spans="1:3" ht="12.75" customHeight="1">
      <c r="A59" s="102"/>
      <c r="B59" s="243"/>
      <c r="C59" s="38"/>
    </row>
    <row r="60" spans="1:3" ht="12.75" customHeight="1">
      <c r="A60" s="102"/>
      <c r="B60" s="243"/>
      <c r="C60" s="38"/>
    </row>
    <row r="61" spans="1:3" ht="12.75" customHeight="1">
      <c r="A61" s="102"/>
      <c r="B61" s="243"/>
      <c r="C61" s="38"/>
    </row>
    <row r="62" spans="1:3" ht="12.75" customHeight="1">
      <c r="A62" s="102"/>
      <c r="B62" s="243"/>
      <c r="C62" s="38"/>
    </row>
    <row r="63" spans="1:4" ht="12.75" customHeight="1">
      <c r="A63" s="102"/>
      <c r="B63" s="243"/>
      <c r="C63" s="38"/>
      <c r="D63" s="39"/>
    </row>
    <row r="64" spans="1:4" ht="12.75" customHeight="1">
      <c r="A64" s="102"/>
      <c r="B64" s="102"/>
      <c r="C64" s="38"/>
      <c r="D64" s="39"/>
    </row>
    <row r="65" spans="1:4" ht="12.75" customHeight="1">
      <c r="A65" s="102"/>
      <c r="B65" s="102"/>
      <c r="C65" s="38"/>
      <c r="D65" s="39"/>
    </row>
    <row r="66" spans="1:4" ht="12.75" customHeight="1">
      <c r="A66" s="102"/>
      <c r="B66" s="102"/>
      <c r="C66" s="38"/>
      <c r="D66" s="39"/>
    </row>
    <row r="67" spans="1:4" ht="12.75" customHeight="1">
      <c r="A67" s="102"/>
      <c r="B67" s="102"/>
      <c r="C67" s="38"/>
      <c r="D67" s="39"/>
    </row>
    <row r="68" spans="1:4" ht="12.75" customHeight="1">
      <c r="A68" s="102"/>
      <c r="B68" s="102"/>
      <c r="C68" s="38"/>
      <c r="D68" s="39"/>
    </row>
    <row r="69" spans="1:4" ht="12.75" customHeight="1">
      <c r="A69" s="102"/>
      <c r="B69" s="102"/>
      <c r="C69" s="38"/>
      <c r="D69" s="39"/>
    </row>
    <row r="70" spans="1:4" ht="12.75" customHeight="1">
      <c r="A70" s="102"/>
      <c r="B70" s="102"/>
      <c r="C70" s="38"/>
      <c r="D70" s="39"/>
    </row>
    <row r="71" spans="1:4" ht="12.75" customHeight="1">
      <c r="A71" s="102"/>
      <c r="B71" s="102"/>
      <c r="C71" s="38"/>
      <c r="D71" s="39"/>
    </row>
    <row r="72" spans="1:4" ht="12.75" customHeight="1">
      <c r="A72" s="102"/>
      <c r="B72" s="102"/>
      <c r="C72" s="38"/>
      <c r="D72" s="39"/>
    </row>
    <row r="73" spans="1:4" ht="12.75" customHeight="1">
      <c r="A73" s="102"/>
      <c r="B73" s="102"/>
      <c r="C73" s="38"/>
      <c r="D73" s="39"/>
    </row>
    <row r="74" spans="1:4" ht="12.75" customHeight="1">
      <c r="A74" s="102"/>
      <c r="B74" s="102"/>
      <c r="C74" s="38"/>
      <c r="D74" s="39"/>
    </row>
    <row r="75" spans="1:4" ht="12.75" customHeight="1">
      <c r="A75" s="102"/>
      <c r="B75" s="102"/>
      <c r="C75" s="38"/>
      <c r="D75" s="39"/>
    </row>
    <row r="76" spans="1:4" ht="12.75" customHeight="1">
      <c r="A76" s="102"/>
      <c r="B76" s="102"/>
      <c r="C76" s="38"/>
      <c r="D76" s="39"/>
    </row>
    <row r="77" spans="1:4" ht="12.75" customHeight="1">
      <c r="A77" s="102"/>
      <c r="B77" s="102"/>
      <c r="C77" s="38"/>
      <c r="D77" s="39"/>
    </row>
    <row r="78" spans="1:4" ht="12.75" customHeight="1" thickBot="1">
      <c r="A78" s="102"/>
      <c r="B78" s="102"/>
      <c r="C78" s="38"/>
      <c r="D78" s="39"/>
    </row>
    <row r="79" spans="1:4" ht="12.75" customHeight="1" thickBot="1">
      <c r="A79" s="245" t="s">
        <v>66</v>
      </c>
      <c r="B79" s="100"/>
      <c r="C79" s="38"/>
      <c r="D79" s="39"/>
    </row>
    <row r="80" spans="1:3" ht="12.75" customHeight="1">
      <c r="A80" s="100"/>
      <c r="B80" s="100"/>
      <c r="C80" s="38"/>
    </row>
    <row r="81" spans="1:3" ht="12.75" customHeight="1">
      <c r="A81" s="100"/>
      <c r="B81" s="213">
        <v>2014</v>
      </c>
      <c r="C81" s="38"/>
    </row>
    <row r="82" spans="1:3" ht="12.75" customHeight="1">
      <c r="A82" s="246" t="s">
        <v>91</v>
      </c>
      <c r="B82" s="100"/>
      <c r="C82" s="38"/>
    </row>
    <row r="83" spans="1:3" ht="12.75" customHeight="1">
      <c r="A83" s="247" t="s">
        <v>92</v>
      </c>
      <c r="B83" s="248" t="e">
        <f>+#REF!</f>
        <v>#REF!</v>
      </c>
      <c r="C83" s="244" t="e">
        <f>+#REF!/#REF!*100</f>
        <v>#REF!</v>
      </c>
    </row>
    <row r="84" spans="1:3" ht="12.75" customHeight="1">
      <c r="A84" s="249" t="s">
        <v>67</v>
      </c>
      <c r="B84" s="248" t="e">
        <f>+#REF!</f>
        <v>#REF!</v>
      </c>
      <c r="C84" s="38"/>
    </row>
    <row r="85" spans="1:3" ht="12.75" customHeight="1">
      <c r="A85" s="100"/>
      <c r="B85" s="100"/>
      <c r="C85" s="38"/>
    </row>
    <row r="86" spans="1:3" ht="12.75" customHeight="1">
      <c r="A86" s="247" t="s">
        <v>68</v>
      </c>
      <c r="B86" s="248" t="e">
        <f>+#REF!</f>
        <v>#REF!</v>
      </c>
      <c r="C86" s="244" t="e">
        <f>+#REF!/#REF!</f>
        <v>#REF!</v>
      </c>
    </row>
    <row r="87" spans="1:3" ht="12.75" customHeight="1">
      <c r="A87" s="249" t="s">
        <v>93</v>
      </c>
      <c r="B87" s="248" t="e">
        <f>+#REF!</f>
        <v>#REF!</v>
      </c>
      <c r="C87" s="38"/>
    </row>
    <row r="88" spans="1:3" ht="12.75" customHeight="1">
      <c r="A88" s="102"/>
      <c r="B88" s="102"/>
      <c r="C88" s="38"/>
    </row>
    <row r="89" spans="1:3" ht="12.75" customHeight="1">
      <c r="A89" s="102"/>
      <c r="B89" s="102"/>
      <c r="C89" s="38"/>
    </row>
    <row r="90" spans="1:3" ht="12.75" customHeight="1">
      <c r="A90" s="102"/>
      <c r="B90" s="102"/>
      <c r="C90" s="38"/>
    </row>
    <row r="91" spans="1:3" ht="19.5" customHeight="1">
      <c r="A91" s="371" t="s">
        <v>70</v>
      </c>
      <c r="B91" s="371"/>
      <c r="C91" s="371"/>
    </row>
    <row r="92" spans="1:73" ht="12">
      <c r="A92" s="250"/>
      <c r="B92" s="250"/>
      <c r="C92" s="250"/>
      <c r="D92" s="251"/>
      <c r="E92" s="252"/>
      <c r="F92" s="250"/>
      <c r="G92" s="250"/>
      <c r="H92" s="250"/>
      <c r="I92" s="250"/>
      <c r="J92" s="250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253"/>
      <c r="AV92" s="39"/>
      <c r="AW92" s="39"/>
      <c r="AX92" s="39"/>
      <c r="AY92" s="39"/>
      <c r="AZ92" s="39"/>
      <c r="BA92" s="39"/>
      <c r="BB92" s="105"/>
      <c r="BC92" s="105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</row>
    <row r="93" ht="12">
      <c r="D93" s="100"/>
    </row>
    <row r="94" ht="12">
      <c r="D94" s="100"/>
    </row>
    <row r="95" ht="12">
      <c r="D95" s="100"/>
    </row>
    <row r="96" ht="12">
      <c r="D96" s="100"/>
    </row>
    <row r="97" ht="12">
      <c r="D97" s="100"/>
    </row>
    <row r="98" ht="12">
      <c r="D98" s="100"/>
    </row>
    <row r="100" spans="1:2" ht="12">
      <c r="A100" s="58" t="s">
        <v>69</v>
      </c>
      <c r="B100" s="78">
        <v>2015</v>
      </c>
    </row>
    <row r="101" spans="1:2" ht="12">
      <c r="A101" s="59" t="s">
        <v>8</v>
      </c>
      <c r="B101" s="254">
        <f>+B11/1000</f>
        <v>0</v>
      </c>
    </row>
    <row r="102" spans="1:2" ht="12">
      <c r="A102" s="59" t="s">
        <v>11</v>
      </c>
      <c r="B102" s="254">
        <f>+B16/1000</f>
        <v>2881.0233439999997</v>
      </c>
    </row>
    <row r="103" spans="1:2" ht="12">
      <c r="A103" s="59" t="s">
        <v>16</v>
      </c>
      <c r="B103" s="254">
        <f>+B22/1000</f>
        <v>8983.177789723999</v>
      </c>
    </row>
    <row r="106" ht="12">
      <c r="D106" s="100"/>
    </row>
    <row r="107" ht="12">
      <c r="D107" s="100"/>
    </row>
    <row r="108" ht="12">
      <c r="D108" s="100"/>
    </row>
    <row r="109" ht="12">
      <c r="D109" s="100"/>
    </row>
    <row r="110" ht="12">
      <c r="D110" s="100"/>
    </row>
    <row r="111" ht="12">
      <c r="D111" s="100"/>
    </row>
    <row r="112" ht="12">
      <c r="D112" s="100"/>
    </row>
    <row r="113" ht="12">
      <c r="D113" s="100"/>
    </row>
    <row r="114" ht="12">
      <c r="D114" s="100"/>
    </row>
    <row r="115" ht="12">
      <c r="D115" s="100"/>
    </row>
    <row r="116" ht="12">
      <c r="D116" s="100"/>
    </row>
    <row r="117" ht="12.75" thickBot="1">
      <c r="D117" s="100"/>
    </row>
    <row r="118" spans="1:2" ht="52.5" customHeight="1" thickBot="1">
      <c r="A118" s="363" t="s">
        <v>71</v>
      </c>
      <c r="B118" s="364"/>
    </row>
    <row r="119" ht="41.25" customHeight="1">
      <c r="D119" s="100"/>
    </row>
    <row r="120" ht="12">
      <c r="D120" s="100"/>
    </row>
    <row r="121" ht="12">
      <c r="D121" s="100"/>
    </row>
    <row r="122" ht="12">
      <c r="D122" s="100"/>
    </row>
    <row r="123" ht="12.75" customHeight="1">
      <c r="D123" s="100"/>
    </row>
    <row r="124" ht="12">
      <c r="D124" s="100"/>
    </row>
    <row r="125" ht="9" customHeight="1">
      <c r="D125" s="100"/>
    </row>
    <row r="126" ht="12.75" customHeight="1" hidden="1">
      <c r="D126" s="100"/>
    </row>
    <row r="127" ht="12.75" customHeight="1" hidden="1">
      <c r="D127" s="100"/>
    </row>
    <row r="128" spans="3:4" ht="12.75" customHeight="1" hidden="1">
      <c r="C128" s="100"/>
      <c r="D128" s="100"/>
    </row>
    <row r="129" spans="3:4" ht="12.75" customHeight="1" hidden="1">
      <c r="C129" s="100"/>
      <c r="D129" s="100"/>
    </row>
    <row r="130" spans="3:4" ht="12.75" customHeight="1" hidden="1">
      <c r="C130" s="100"/>
      <c r="D130" s="100"/>
    </row>
    <row r="131" spans="3:4" ht="12">
      <c r="C131" s="100"/>
      <c r="D131" s="100"/>
    </row>
    <row r="132" spans="3:4" ht="12">
      <c r="C132" s="100"/>
      <c r="D132" s="100"/>
    </row>
    <row r="133" spans="3:4" ht="12">
      <c r="C133" s="100"/>
      <c r="D133" s="100"/>
    </row>
    <row r="134" spans="3:4" ht="12">
      <c r="C134" s="100"/>
      <c r="D134" s="100"/>
    </row>
    <row r="135" spans="3:4" ht="12">
      <c r="C135" s="100"/>
      <c r="D135" s="100"/>
    </row>
    <row r="136" spans="3:4" ht="12">
      <c r="C136" s="100"/>
      <c r="D136" s="100"/>
    </row>
    <row r="137" spans="1:4" ht="12">
      <c r="A137" s="100"/>
      <c r="B137" s="100"/>
      <c r="C137" s="100"/>
      <c r="D137" s="100"/>
    </row>
    <row r="138" spans="1:4" ht="12">
      <c r="A138" s="100"/>
      <c r="B138" s="100"/>
      <c r="C138" s="100"/>
      <c r="D138" s="100"/>
    </row>
    <row r="139" ht="12">
      <c r="D139" s="100"/>
    </row>
    <row r="140" ht="12">
      <c r="D140" s="100"/>
    </row>
    <row r="141" ht="12">
      <c r="D141" s="100"/>
    </row>
    <row r="142" ht="12">
      <c r="D142" s="100"/>
    </row>
    <row r="143" ht="12">
      <c r="D143" s="100"/>
    </row>
    <row r="144" ht="12">
      <c r="D144" s="100"/>
    </row>
    <row r="145" ht="12">
      <c r="D145" s="100"/>
    </row>
    <row r="146" ht="12">
      <c r="D146" s="100"/>
    </row>
    <row r="147" ht="12">
      <c r="D147" s="100"/>
    </row>
    <row r="148" ht="12">
      <c r="D148" s="100"/>
    </row>
    <row r="149" ht="12">
      <c r="D149" s="100"/>
    </row>
    <row r="150" ht="12">
      <c r="D150" s="100"/>
    </row>
    <row r="151" ht="12">
      <c r="D151" s="100"/>
    </row>
    <row r="152" ht="12">
      <c r="D152" s="100"/>
    </row>
    <row r="153" ht="12">
      <c r="D153" s="100"/>
    </row>
    <row r="154" ht="12">
      <c r="D154" s="100"/>
    </row>
    <row r="155" ht="12">
      <c r="D155" s="100"/>
    </row>
    <row r="156" ht="12">
      <c r="D156" s="100"/>
    </row>
    <row r="157" ht="12">
      <c r="D157" s="100"/>
    </row>
    <row r="158" ht="12">
      <c r="D158" s="100"/>
    </row>
    <row r="159" ht="12">
      <c r="D159" s="100"/>
    </row>
    <row r="160" ht="12">
      <c r="D160" s="100"/>
    </row>
    <row r="161" ht="12">
      <c r="D161" s="100"/>
    </row>
    <row r="162" ht="12">
      <c r="D162" s="100"/>
    </row>
    <row r="163" ht="12">
      <c r="D163" s="100"/>
    </row>
    <row r="164" ht="12">
      <c r="D164" s="100"/>
    </row>
    <row r="165" ht="12">
      <c r="D165" s="100"/>
    </row>
    <row r="166" ht="12">
      <c r="D166" s="100"/>
    </row>
    <row r="167" ht="12">
      <c r="D167" s="100"/>
    </row>
    <row r="168" ht="12">
      <c r="D168" s="100"/>
    </row>
    <row r="169" ht="12">
      <c r="D169" s="100"/>
    </row>
    <row r="170" ht="12">
      <c r="D170" s="100"/>
    </row>
    <row r="171" ht="12">
      <c r="D171" s="100"/>
    </row>
    <row r="172" ht="12">
      <c r="D172" s="100"/>
    </row>
    <row r="173" ht="12">
      <c r="D173" s="100"/>
    </row>
    <row r="174" ht="12">
      <c r="D174" s="100"/>
    </row>
    <row r="175" ht="12">
      <c r="D175" s="100"/>
    </row>
    <row r="176" ht="12">
      <c r="D176" s="100"/>
    </row>
    <row r="177" ht="12">
      <c r="D177" s="100"/>
    </row>
    <row r="178" ht="12">
      <c r="D178" s="100"/>
    </row>
    <row r="179" ht="12">
      <c r="D179" s="100"/>
    </row>
    <row r="180" ht="12">
      <c r="D180" s="100"/>
    </row>
    <row r="181" ht="12">
      <c r="D181" s="100"/>
    </row>
    <row r="182" ht="12">
      <c r="D182" s="100"/>
    </row>
    <row r="183" ht="12">
      <c r="D183" s="100"/>
    </row>
    <row r="184" ht="12">
      <c r="D184" s="100"/>
    </row>
    <row r="185" ht="12">
      <c r="D185" s="100"/>
    </row>
    <row r="186" ht="12">
      <c r="D186" s="100"/>
    </row>
    <row r="187" ht="12">
      <c r="D187" s="100"/>
    </row>
    <row r="188" ht="12">
      <c r="D188" s="100"/>
    </row>
    <row r="189" ht="12">
      <c r="D189" s="100"/>
    </row>
    <row r="190" ht="12">
      <c r="D190" s="100"/>
    </row>
    <row r="191" ht="12">
      <c r="D191" s="100"/>
    </row>
    <row r="192" ht="12">
      <c r="D192" s="100"/>
    </row>
    <row r="193" ht="12">
      <c r="D193" s="100"/>
    </row>
    <row r="194" ht="12">
      <c r="D194" s="100"/>
    </row>
    <row r="195" ht="12">
      <c r="D195" s="100"/>
    </row>
    <row r="196" ht="12">
      <c r="D196" s="100"/>
    </row>
    <row r="197" ht="12">
      <c r="D197" s="100"/>
    </row>
    <row r="198" ht="12">
      <c r="D198" s="100"/>
    </row>
    <row r="199" ht="12">
      <c r="D199" s="100"/>
    </row>
    <row r="200" ht="12">
      <c r="D200" s="100"/>
    </row>
    <row r="201" ht="12">
      <c r="D201" s="100"/>
    </row>
    <row r="202" ht="12">
      <c r="D202" s="100"/>
    </row>
    <row r="203" ht="12">
      <c r="D203" s="100"/>
    </row>
    <row r="204" ht="12">
      <c r="D204" s="100"/>
    </row>
  </sheetData>
  <sheetProtection/>
  <mergeCells count="38">
    <mergeCell ref="A118:B118"/>
    <mergeCell ref="J4:K4"/>
    <mergeCell ref="A2:D2"/>
    <mergeCell ref="A4:A5"/>
    <mergeCell ref="P4:Q4"/>
    <mergeCell ref="F4:G4"/>
    <mergeCell ref="H4:I4"/>
    <mergeCell ref="A91:C91"/>
    <mergeCell ref="AN4:AO4"/>
    <mergeCell ref="AD4:AE4"/>
    <mergeCell ref="X4:Y4"/>
    <mergeCell ref="AB4:AC4"/>
    <mergeCell ref="L4:M4"/>
    <mergeCell ref="T4:U4"/>
    <mergeCell ref="V4:W4"/>
    <mergeCell ref="Z4:AA4"/>
    <mergeCell ref="N4:O4"/>
    <mergeCell ref="R4:S4"/>
    <mergeCell ref="BP4:BQ4"/>
    <mergeCell ref="BD4:BE4"/>
    <mergeCell ref="BB4:BC4"/>
    <mergeCell ref="AT4:AU4"/>
    <mergeCell ref="AL4:AM4"/>
    <mergeCell ref="AF4:AG4"/>
    <mergeCell ref="BF4:BG4"/>
    <mergeCell ref="AP4:AQ4"/>
    <mergeCell ref="AJ4:AK4"/>
    <mergeCell ref="AH4:AI4"/>
    <mergeCell ref="BR4:BS4"/>
    <mergeCell ref="AR4:AS4"/>
    <mergeCell ref="AZ4:BA4"/>
    <mergeCell ref="AV4:AW4"/>
    <mergeCell ref="AX4:AY4"/>
    <mergeCell ref="BT4:BU4"/>
    <mergeCell ref="BH4:BI4"/>
    <mergeCell ref="BJ4:BK4"/>
    <mergeCell ref="BL4:BM4"/>
    <mergeCell ref="BN4:BO4"/>
  </mergeCells>
  <printOptions/>
  <pageMargins left="1.5748031496062993" right="0.7874015748031497" top="0.9055118110236221" bottom="0.3937007874015748" header="0.15748031496062992" footer="0"/>
  <pageSetup fitToHeight="8" fitToWidth="2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421875" style="40" customWidth="1"/>
    <col min="2" max="2" width="21.7109375" style="0" customWidth="1"/>
    <col min="3" max="3" width="23.28125" style="0" customWidth="1"/>
    <col min="4" max="4" width="28.28125" style="0" customWidth="1"/>
  </cols>
  <sheetData>
    <row r="1" spans="1:4" ht="13.5" thickBot="1">
      <c r="A1" s="68" t="s">
        <v>46</v>
      </c>
      <c r="B1" s="19"/>
      <c r="C1" s="19"/>
      <c r="D1" s="19"/>
    </row>
    <row r="2" spans="1:4" ht="44.25" customHeight="1" thickBot="1">
      <c r="A2" s="372" t="s">
        <v>110</v>
      </c>
      <c r="B2" s="373"/>
      <c r="C2" s="373"/>
      <c r="D2" s="373"/>
    </row>
    <row r="3" spans="1:4" ht="13.5" thickBot="1">
      <c r="A3" s="262"/>
      <c r="B3" s="19"/>
      <c r="C3" s="19"/>
      <c r="D3" s="19"/>
    </row>
    <row r="4" spans="1:4" ht="24" customHeight="1">
      <c r="A4" s="374" t="s">
        <v>35</v>
      </c>
      <c r="B4" s="291" t="s">
        <v>95</v>
      </c>
      <c r="C4" s="292" t="s">
        <v>41</v>
      </c>
      <c r="D4" s="293" t="s">
        <v>54</v>
      </c>
    </row>
    <row r="5" spans="1:4" ht="12.75">
      <c r="A5" s="375"/>
      <c r="B5" s="295" t="s">
        <v>98</v>
      </c>
      <c r="C5" s="295" t="s">
        <v>98</v>
      </c>
      <c r="D5" s="295" t="s">
        <v>98</v>
      </c>
    </row>
    <row r="6" spans="1:4" ht="12.75">
      <c r="A6" s="263" t="s">
        <v>20</v>
      </c>
      <c r="B6" s="294"/>
      <c r="C6" s="294"/>
      <c r="D6" s="294"/>
    </row>
    <row r="7" spans="1:4" ht="12.75">
      <c r="A7" s="264" t="s">
        <v>39</v>
      </c>
      <c r="B7" s="258">
        <f>2!B8/2!B12</f>
        <v>0.5809287993062667</v>
      </c>
      <c r="C7" s="258">
        <f>2!C8/2!C12</f>
        <v>0.48806783984734414</v>
      </c>
      <c r="D7" s="258">
        <f>2!D8/2!D12</f>
        <v>1.0830098784321947</v>
      </c>
    </row>
    <row r="8" spans="1:4" ht="12.75">
      <c r="A8" s="265" t="s">
        <v>21</v>
      </c>
      <c r="B8" s="259"/>
      <c r="C8" s="259"/>
      <c r="D8" s="259"/>
    </row>
    <row r="9" spans="1:4" ht="12.75">
      <c r="A9" s="266" t="s">
        <v>4</v>
      </c>
      <c r="B9" s="260">
        <f>+2!B12/2!B14</f>
        <v>0.583728204786236</v>
      </c>
      <c r="C9" s="260">
        <f>+2!C12/2!C14</f>
        <v>0.5625326314759229</v>
      </c>
      <c r="D9" s="260">
        <f>+2!D12/2!D14</f>
        <v>0.7330709569958022</v>
      </c>
    </row>
    <row r="10" spans="1:4" ht="12.75">
      <c r="A10" s="266" t="s">
        <v>22</v>
      </c>
      <c r="B10" s="258">
        <f>2!B14/2!B19</f>
        <v>-43.75836443091338</v>
      </c>
      <c r="C10" s="258">
        <f>2!C14/2!C19</f>
        <v>-12.123534936942688</v>
      </c>
      <c r="D10" s="258">
        <f>2!D14/2!D19</f>
        <v>2.516947413303954</v>
      </c>
    </row>
    <row r="11" spans="1:4" ht="12.75">
      <c r="A11" s="267" t="s">
        <v>23</v>
      </c>
      <c r="B11" s="258">
        <f>2!B13/2!B19</f>
        <v>-18.215372917274426</v>
      </c>
      <c r="C11" s="258">
        <f>2!C13/2!C19</f>
        <v>-5.30365092607403</v>
      </c>
      <c r="D11" s="258">
        <f>2!D13/2!D19</f>
        <v>0.6718463643251157</v>
      </c>
    </row>
    <row r="12" spans="1:4" ht="12.75">
      <c r="A12" s="266" t="s">
        <v>24</v>
      </c>
      <c r="B12" s="258">
        <f>2!B14/2!B10</f>
        <v>1.0233872474452583</v>
      </c>
      <c r="C12" s="258">
        <f>2!C14/2!C10</f>
        <v>1.0898994794072947</v>
      </c>
      <c r="D12" s="258">
        <f>2!D14/2!D10</f>
        <v>0.7156625513344377</v>
      </c>
    </row>
    <row r="13" spans="1:4" ht="12.75">
      <c r="A13" s="265" t="s">
        <v>25</v>
      </c>
      <c r="B13" s="259"/>
      <c r="C13" s="259"/>
      <c r="D13" s="259"/>
    </row>
    <row r="14" spans="1:4" ht="12.75">
      <c r="A14" s="266" t="s">
        <v>37</v>
      </c>
      <c r="B14" s="258">
        <f>2!B10/2!B14</f>
        <v>0.9771472162628162</v>
      </c>
      <c r="C14" s="258">
        <f>2!C10/2!C14</f>
        <v>0.9175158066355041</v>
      </c>
      <c r="D14" s="258">
        <f>2!D10/2!D14</f>
        <v>1.3973065911236817</v>
      </c>
    </row>
    <row r="15" spans="1:4" ht="12.75">
      <c r="A15" s="266" t="s">
        <v>36</v>
      </c>
      <c r="B15" s="258">
        <f>2!B10/2!B12</f>
        <v>1.6739763613455203</v>
      </c>
      <c r="C15" s="258">
        <f>2!C10/2!C12</f>
        <v>1.631044592432279</v>
      </c>
      <c r="D15" s="258">
        <f>2!D10/2!D12</f>
        <v>1.9061000545567695</v>
      </c>
    </row>
    <row r="16" spans="1:4" ht="12.75">
      <c r="A16" s="265" t="s">
        <v>27</v>
      </c>
      <c r="B16" s="259"/>
      <c r="C16" s="259"/>
      <c r="D16" s="259"/>
    </row>
    <row r="17" spans="1:4" ht="12.75">
      <c r="A17" s="266" t="s">
        <v>28</v>
      </c>
      <c r="B17" s="258">
        <f>2!B9/2!B13</f>
        <v>1.5327550376251118</v>
      </c>
      <c r="C17" s="258">
        <f>2!C9/2!C13</f>
        <v>1.4697364114645308</v>
      </c>
      <c r="D17" s="258">
        <f>2!D9/2!D13</f>
        <v>2.2604640406102097</v>
      </c>
    </row>
    <row r="18" spans="1:4" ht="12.75">
      <c r="A18" s="266" t="s">
        <v>26</v>
      </c>
      <c r="B18" s="258">
        <f>2!B10/2!B14</f>
        <v>0.9771472162628162</v>
      </c>
      <c r="C18" s="258">
        <f>2!C10/2!C14</f>
        <v>0.9175158066355041</v>
      </c>
      <c r="D18" s="258">
        <f>2!D10/2!D14</f>
        <v>1.3973065911236817</v>
      </c>
    </row>
    <row r="19" spans="1:4" ht="12.75">
      <c r="A19" s="265" t="s">
        <v>29</v>
      </c>
      <c r="B19" s="259"/>
      <c r="C19" s="259"/>
      <c r="D19" s="259"/>
    </row>
    <row r="20" spans="1:4" ht="12.75">
      <c r="A20" s="266" t="s">
        <v>34</v>
      </c>
      <c r="B20" s="258">
        <f>2!B19/2!B10</f>
        <v>-0.02338723717750017</v>
      </c>
      <c r="C20" s="258">
        <f>2!C19/2!C10</f>
        <v>-0.08989947940729451</v>
      </c>
      <c r="D20" s="258">
        <f>2!D19/2!D10</f>
        <v>0.2843375064380068</v>
      </c>
    </row>
    <row r="21" spans="1:4" ht="12.75">
      <c r="A21" s="265" t="s">
        <v>30</v>
      </c>
      <c r="B21" s="259"/>
      <c r="C21" s="259"/>
      <c r="D21" s="259"/>
    </row>
    <row r="22" spans="1:4" ht="12.75">
      <c r="A22" s="266" t="s">
        <v>38</v>
      </c>
      <c r="B22" s="258">
        <f>2!B24/2!B21</f>
        <v>-0.1192642529611678</v>
      </c>
      <c r="C22" s="258">
        <f>2!C24/2!C21</f>
        <v>-0.1868682236778388</v>
      </c>
      <c r="D22" s="258">
        <f>2!D24/2!D21</f>
        <v>0.1103568155139097</v>
      </c>
    </row>
    <row r="23" spans="1:4" ht="12.75">
      <c r="A23" s="266" t="s">
        <v>31</v>
      </c>
      <c r="B23" s="258">
        <f>+2!B25/2!B21</f>
        <v>-0.19372465757360716</v>
      </c>
      <c r="C23" s="258">
        <f>+2!C25/2!C21</f>
        <v>-0.2507380445874548</v>
      </c>
      <c r="D23" s="258">
        <f>+2!D25/2!D21</f>
        <v>-7.516177151402253E-05</v>
      </c>
    </row>
    <row r="24" spans="1:4" ht="12.75">
      <c r="A24" s="265" t="s">
        <v>32</v>
      </c>
      <c r="B24" s="261"/>
      <c r="C24" s="261"/>
      <c r="D24" s="261"/>
    </row>
    <row r="25" spans="1:4" ht="13.5" thickBot="1">
      <c r="A25" s="268" t="s">
        <v>33</v>
      </c>
      <c r="B25" s="269">
        <f>2!B8-2!B12</f>
        <v>-6820641.169677999</v>
      </c>
      <c r="C25" s="269">
        <f>2!C8-2!C12</f>
        <v>-7031516.449999999</v>
      </c>
      <c r="D25" s="269">
        <f>2!D8-2!D12</f>
        <v>210875.28032200038</v>
      </c>
    </row>
    <row r="26" spans="1:4" ht="12.75">
      <c r="A26" s="271" t="s">
        <v>47</v>
      </c>
      <c r="B26" s="30"/>
      <c r="C26" s="30"/>
      <c r="D26" s="30"/>
    </row>
    <row r="27" spans="1:4" ht="12.75">
      <c r="A27" s="102"/>
      <c r="B27" s="30"/>
      <c r="C27" s="30"/>
      <c r="D27" s="30"/>
    </row>
    <row r="28" spans="1:4" ht="12.75">
      <c r="A28" s="29"/>
      <c r="B28" s="30"/>
      <c r="C28" s="30"/>
      <c r="D28" s="30"/>
    </row>
    <row r="29" spans="1:4" ht="12.75">
      <c r="A29" s="29"/>
      <c r="B29" s="30"/>
      <c r="C29" s="30"/>
      <c r="D29" s="30"/>
    </row>
    <row r="30" spans="1:4" ht="12.75">
      <c r="A30" s="29"/>
      <c r="B30" s="30"/>
      <c r="C30" s="30"/>
      <c r="D30" s="30"/>
    </row>
    <row r="31" spans="1:4" ht="12.75">
      <c r="A31" s="29"/>
      <c r="B31" s="30"/>
      <c r="C31" s="30"/>
      <c r="D31" s="30"/>
    </row>
    <row r="32" spans="1:4" ht="12.75">
      <c r="A32" s="29"/>
      <c r="B32" s="30"/>
      <c r="C32" s="30"/>
      <c r="D32" s="30"/>
    </row>
    <row r="33" spans="1:4" ht="12.75">
      <c r="A33" s="29"/>
      <c r="B33" s="30"/>
      <c r="C33" s="30"/>
      <c r="D33" s="30"/>
    </row>
    <row r="34" spans="1:4" ht="12.75">
      <c r="A34" s="29"/>
      <c r="B34" s="30"/>
      <c r="C34" s="30"/>
      <c r="D34" s="30"/>
    </row>
    <row r="35" spans="1:4" ht="12.75">
      <c r="A35" s="29"/>
      <c r="B35" s="30"/>
      <c r="C35" s="30"/>
      <c r="D35" s="30"/>
    </row>
    <row r="36" spans="1:4" ht="12.75">
      <c r="A36" s="29"/>
      <c r="B36" s="30"/>
      <c r="C36" s="30"/>
      <c r="D36" s="30"/>
    </row>
    <row r="37" spans="1:4" ht="12.75">
      <c r="A37" s="29"/>
      <c r="B37" s="30"/>
      <c r="C37" s="30"/>
      <c r="D37" s="30"/>
    </row>
    <row r="38" spans="1:4" ht="12.75">
      <c r="A38" s="29"/>
      <c r="B38" s="30"/>
      <c r="C38" s="30"/>
      <c r="D38" s="30"/>
    </row>
    <row r="39" spans="1:4" ht="12.75">
      <c r="A39" s="29"/>
      <c r="B39" s="30"/>
      <c r="C39" s="30"/>
      <c r="D39" s="30"/>
    </row>
    <row r="40" spans="1:4" ht="12.75">
      <c r="A40" s="29"/>
      <c r="B40" s="30"/>
      <c r="C40" s="30"/>
      <c r="D40" s="30"/>
    </row>
    <row r="41" spans="1:4" ht="12.75">
      <c r="A41" s="29"/>
      <c r="B41" s="30"/>
      <c r="C41" s="30"/>
      <c r="D41" s="30"/>
    </row>
    <row r="42" spans="1:4" ht="12.75">
      <c r="A42" s="29"/>
      <c r="B42" s="30"/>
      <c r="C42" s="30"/>
      <c r="D42" s="30"/>
    </row>
    <row r="43" spans="1:4" ht="12.75">
      <c r="A43" s="29"/>
      <c r="B43" s="30"/>
      <c r="C43" s="30"/>
      <c r="D43" s="30"/>
    </row>
    <row r="44" spans="1:4" ht="12.75">
      <c r="A44" s="29"/>
      <c r="B44" s="30"/>
      <c r="C44" s="30"/>
      <c r="D44" s="30"/>
    </row>
    <row r="45" spans="1:4" ht="12.75">
      <c r="A45" s="29"/>
      <c r="B45" s="30"/>
      <c r="C45" s="30"/>
      <c r="D45" s="30"/>
    </row>
    <row r="46" spans="1:4" ht="12.75">
      <c r="A46" s="29"/>
      <c r="B46" s="30"/>
      <c r="C46" s="30"/>
      <c r="D46" s="30"/>
    </row>
    <row r="47" spans="1:4" ht="12.75">
      <c r="A47" s="29"/>
      <c r="B47" s="30"/>
      <c r="C47" s="30"/>
      <c r="D47" s="30"/>
    </row>
    <row r="48" spans="1:4" ht="12.75">
      <c r="A48" s="29"/>
      <c r="B48" s="30"/>
      <c r="C48" s="30"/>
      <c r="D48" s="30"/>
    </row>
    <row r="49" spans="1:4" ht="12.75">
      <c r="A49" s="29"/>
      <c r="B49" s="30"/>
      <c r="C49" s="30"/>
      <c r="D49" s="30"/>
    </row>
    <row r="50" spans="1:4" ht="12.75">
      <c r="A50" s="29"/>
      <c r="B50" s="30"/>
      <c r="C50" s="30"/>
      <c r="D50" s="30"/>
    </row>
    <row r="51" spans="1:4" ht="12.75">
      <c r="A51" s="29"/>
      <c r="B51" s="30"/>
      <c r="C51" s="30"/>
      <c r="D51" s="30"/>
    </row>
    <row r="52" spans="1:4" ht="12.75">
      <c r="A52" s="29"/>
      <c r="B52" s="30"/>
      <c r="C52" s="30"/>
      <c r="D52" s="30"/>
    </row>
    <row r="53" spans="1:4" ht="12.75">
      <c r="A53" s="29"/>
      <c r="B53" s="30"/>
      <c r="C53" s="30"/>
      <c r="D53" s="30"/>
    </row>
    <row r="54" spans="1:4" ht="12.75">
      <c r="A54" s="29"/>
      <c r="B54" s="30"/>
      <c r="C54" s="30"/>
      <c r="D54" s="30"/>
    </row>
    <row r="55" spans="1:4" ht="12.75">
      <c r="A55" s="29"/>
      <c r="B55" s="30"/>
      <c r="C55" s="30"/>
      <c r="D55" s="30"/>
    </row>
    <row r="56" spans="1:4" ht="12.75">
      <c r="A56" s="29"/>
      <c r="B56" s="30"/>
      <c r="C56" s="30"/>
      <c r="D56" s="30"/>
    </row>
    <row r="57" spans="1:4" ht="12.75">
      <c r="A57" s="29"/>
      <c r="B57" s="30"/>
      <c r="C57" s="30"/>
      <c r="D57" s="30"/>
    </row>
    <row r="58" spans="1:4" ht="12.75">
      <c r="A58" s="29"/>
      <c r="B58" s="30"/>
      <c r="C58" s="30"/>
      <c r="D58" s="30"/>
    </row>
    <row r="59" spans="1:4" ht="12.75">
      <c r="A59" s="29"/>
      <c r="B59" s="30"/>
      <c r="C59" s="30"/>
      <c r="D59" s="30"/>
    </row>
    <row r="60" spans="1:4" ht="12.75">
      <c r="A60" s="29"/>
      <c r="B60" s="30"/>
      <c r="C60" s="30"/>
      <c r="D60" s="30"/>
    </row>
    <row r="61" spans="1:4" ht="12.75">
      <c r="A61" s="29"/>
      <c r="B61" s="30"/>
      <c r="C61" s="30"/>
      <c r="D61" s="30"/>
    </row>
    <row r="62" spans="1:4" ht="12.75">
      <c r="A62" s="29"/>
      <c r="B62" s="30"/>
      <c r="C62" s="30"/>
      <c r="D62" s="30"/>
    </row>
    <row r="63" spans="1:4" ht="12.75">
      <c r="A63" s="29"/>
      <c r="B63" s="30"/>
      <c r="C63" s="30"/>
      <c r="D63" s="30"/>
    </row>
    <row r="64" spans="1:4" ht="12.75" customHeight="1">
      <c r="A64" s="29"/>
      <c r="B64" s="30"/>
      <c r="C64" s="30"/>
      <c r="D64" s="30"/>
    </row>
    <row r="65" spans="1:4" ht="12.75" customHeight="1">
      <c r="A65" s="29"/>
      <c r="B65" s="30"/>
      <c r="C65" s="30"/>
      <c r="D65" s="30"/>
    </row>
    <row r="66" spans="1:4" ht="12.75" customHeight="1">
      <c r="A66" s="29"/>
      <c r="B66" s="30"/>
      <c r="C66" s="30"/>
      <c r="D66" s="30"/>
    </row>
    <row r="67" spans="1:4" ht="19.5" customHeight="1">
      <c r="A67" s="29"/>
      <c r="B67" s="30"/>
      <c r="C67" s="30"/>
      <c r="D67" s="30"/>
    </row>
    <row r="68" spans="1:4" ht="12.75">
      <c r="A68" s="29"/>
      <c r="B68" s="30"/>
      <c r="C68" s="30"/>
      <c r="D68" s="30"/>
    </row>
    <row r="69" spans="1:4" ht="12.75" customHeight="1">
      <c r="A69" s="29"/>
      <c r="B69" s="30"/>
      <c r="C69" s="30"/>
      <c r="D69" s="30"/>
    </row>
    <row r="70" spans="1:4" ht="42" customHeight="1">
      <c r="A70" s="29"/>
      <c r="B70" s="30"/>
      <c r="C70" s="30"/>
      <c r="D70" s="30"/>
    </row>
    <row r="71" spans="1:4" ht="12.75">
      <c r="A71" s="29"/>
      <c r="B71" s="30"/>
      <c r="C71" s="30"/>
      <c r="D71" s="30"/>
    </row>
    <row r="72" spans="1:4" ht="12.75">
      <c r="A72" s="29"/>
      <c r="B72" s="30"/>
      <c r="C72" s="30"/>
      <c r="D72" s="30"/>
    </row>
    <row r="73" spans="1:4" ht="12.75">
      <c r="A73" s="29"/>
      <c r="B73" s="30"/>
      <c r="C73" s="30"/>
      <c r="D73" s="30"/>
    </row>
    <row r="74" spans="1:4" ht="12.75">
      <c r="A74" s="29"/>
      <c r="B74" s="30"/>
      <c r="C74" s="30"/>
      <c r="D74" s="30"/>
    </row>
    <row r="75" spans="1:4" ht="12.75">
      <c r="A75" s="29"/>
      <c r="B75" s="30"/>
      <c r="C75" s="30"/>
      <c r="D75" s="30"/>
    </row>
    <row r="76" spans="1:4" ht="12.75">
      <c r="A76" s="29"/>
      <c r="B76" s="30"/>
      <c r="C76" s="30"/>
      <c r="D76" s="30"/>
    </row>
    <row r="77" spans="1:4" ht="12.75">
      <c r="A77" s="29"/>
      <c r="B77" s="30"/>
      <c r="C77" s="30"/>
      <c r="D77" s="30"/>
    </row>
    <row r="78" spans="1:4" ht="12.75">
      <c r="A78" s="7"/>
      <c r="B78" s="3"/>
      <c r="C78" s="3"/>
      <c r="D78" s="3"/>
    </row>
    <row r="79" ht="12.75">
      <c r="A79" s="60"/>
    </row>
    <row r="80" ht="12.75">
      <c r="A80" s="60"/>
    </row>
    <row r="81" ht="12.75">
      <c r="A81" s="60"/>
    </row>
    <row r="82" ht="12.75">
      <c r="A82" s="60"/>
    </row>
    <row r="83" ht="12.75">
      <c r="A83" s="60"/>
    </row>
    <row r="84" spans="1:2" ht="12.75">
      <c r="A84" s="32"/>
      <c r="B84" s="61"/>
    </row>
    <row r="85" ht="12.75">
      <c r="A85" s="60"/>
    </row>
    <row r="86" spans="1:2" ht="12.75">
      <c r="A86" s="67"/>
      <c r="B86" s="80"/>
    </row>
    <row r="87" spans="1:4" ht="12.75">
      <c r="A87" s="67"/>
      <c r="B87" s="80"/>
      <c r="C87" s="67"/>
      <c r="D87" s="61"/>
    </row>
    <row r="88" spans="1:4" ht="12.75">
      <c r="A88" s="60"/>
      <c r="C88" s="67"/>
      <c r="D88" s="61"/>
    </row>
    <row r="89" spans="1:4" ht="12.75">
      <c r="A89" s="66"/>
      <c r="B89" s="64"/>
      <c r="C89" s="67"/>
      <c r="D89" s="61"/>
    </row>
    <row r="90" spans="1:2" ht="12.75">
      <c r="A90" s="65"/>
      <c r="B90" s="64"/>
    </row>
    <row r="91" spans="1:2" ht="12.75">
      <c r="A91" s="65"/>
      <c r="B91" s="64"/>
    </row>
    <row r="92" ht="12.75">
      <c r="A92" s="60"/>
    </row>
    <row r="93" ht="12.75">
      <c r="A93" s="60"/>
    </row>
    <row r="94" ht="12.75">
      <c r="A94" s="60"/>
    </row>
    <row r="95" spans="1:4" ht="12.75">
      <c r="A95" s="60"/>
      <c r="C95" s="6"/>
      <c r="D95" s="6"/>
    </row>
    <row r="96" spans="1:4" ht="12.75">
      <c r="A96" s="60"/>
      <c r="C96" s="6"/>
      <c r="D96" s="6"/>
    </row>
    <row r="97" spans="1:4" ht="12.75">
      <c r="A97" s="60"/>
      <c r="C97" s="6"/>
      <c r="D97" s="6"/>
    </row>
    <row r="98" spans="1:4" ht="12.75">
      <c r="A98" s="60"/>
      <c r="C98" s="6"/>
      <c r="D98" s="6"/>
    </row>
    <row r="99" spans="1:4" ht="12.75">
      <c r="A99" s="60"/>
      <c r="C99" s="6"/>
      <c r="D99" s="6"/>
    </row>
    <row r="100" spans="1:4" ht="12.75">
      <c r="A100" s="60"/>
      <c r="C100" s="31"/>
      <c r="D100" s="36"/>
    </row>
    <row r="101" spans="1:4" ht="12.75">
      <c r="A101" s="60"/>
      <c r="C101" s="31"/>
      <c r="D101" s="31"/>
    </row>
    <row r="102" spans="1:4" ht="12.75">
      <c r="A102" s="60"/>
      <c r="C102" s="21"/>
      <c r="D102" s="21"/>
    </row>
    <row r="103" spans="1:3" ht="12.75">
      <c r="A103" s="35"/>
      <c r="B103" s="23"/>
      <c r="C103" s="23"/>
    </row>
    <row r="104" spans="1:4" ht="12.75">
      <c r="A104" s="32"/>
      <c r="B104" s="24"/>
      <c r="D104" s="22"/>
    </row>
    <row r="105" spans="1:4" ht="12.75">
      <c r="A105" s="33"/>
      <c r="B105" s="69"/>
      <c r="D105" s="24"/>
    </row>
    <row r="106" spans="1:4" ht="12.75">
      <c r="A106" s="67"/>
      <c r="B106" s="62"/>
      <c r="C106" s="23"/>
      <c r="D106" s="23"/>
    </row>
    <row r="107" spans="1:4" ht="12.75">
      <c r="A107" s="34"/>
      <c r="B107" s="23"/>
      <c r="C107" s="23"/>
      <c r="D107" s="23"/>
    </row>
    <row r="108" spans="1:4" ht="12.75">
      <c r="A108" s="33"/>
      <c r="B108" s="23"/>
      <c r="C108" s="23"/>
      <c r="D108" s="23"/>
    </row>
    <row r="109" spans="1:4" ht="12.75">
      <c r="A109" s="32"/>
      <c r="B109" s="24"/>
      <c r="C109" s="24"/>
      <c r="D109" s="24"/>
    </row>
    <row r="110" spans="1:4" ht="12.75">
      <c r="A110" s="33"/>
      <c r="B110" s="23"/>
      <c r="C110" s="23"/>
      <c r="D110" s="23"/>
    </row>
    <row r="111" spans="1:4" ht="12.75">
      <c r="A111" s="33"/>
      <c r="B111" s="23"/>
      <c r="C111" s="23"/>
      <c r="D111" s="23"/>
    </row>
    <row r="112" spans="1:4" ht="12.75">
      <c r="A112" s="32"/>
      <c r="B112" s="24"/>
      <c r="C112" s="24"/>
      <c r="D112" s="24"/>
    </row>
    <row r="113" spans="1:4" ht="12.75">
      <c r="A113" s="33"/>
      <c r="B113" s="23"/>
      <c r="C113" s="23"/>
      <c r="D113" s="23"/>
    </row>
    <row r="114" spans="1:4" ht="12.75">
      <c r="A114" s="33"/>
      <c r="B114" s="23"/>
      <c r="C114" s="23"/>
      <c r="D114" s="23"/>
    </row>
    <row r="115" spans="1:4" ht="12.75">
      <c r="A115" s="32"/>
      <c r="B115" s="24"/>
      <c r="C115" s="24"/>
      <c r="D115" s="24"/>
    </row>
    <row r="116" spans="1:4" ht="12.75">
      <c r="A116" s="33"/>
      <c r="B116" s="23"/>
      <c r="C116" s="23"/>
      <c r="D116" s="23"/>
    </row>
    <row r="117" spans="1:4" ht="12.75">
      <c r="A117" s="32"/>
      <c r="B117" s="24"/>
      <c r="C117" s="24"/>
      <c r="D117" s="24"/>
    </row>
    <row r="118" spans="1:4" ht="12.75">
      <c r="A118" s="33"/>
      <c r="B118" s="23"/>
      <c r="C118" s="23"/>
      <c r="D118" s="23"/>
    </row>
    <row r="119" spans="1:4" ht="12.75">
      <c r="A119" s="33"/>
      <c r="B119" s="23"/>
      <c r="C119" s="23"/>
      <c r="D119" s="23"/>
    </row>
    <row r="120" spans="1:4" ht="12.75">
      <c r="A120" s="32"/>
      <c r="B120" s="27"/>
      <c r="C120" s="27"/>
      <c r="D120" s="27"/>
    </row>
    <row r="121" spans="1:4" ht="12.75">
      <c r="A121" s="34"/>
      <c r="B121" s="28"/>
      <c r="C121" s="28"/>
      <c r="D121" s="28"/>
    </row>
    <row r="122" ht="12.75">
      <c r="A122" s="60"/>
    </row>
    <row r="123" spans="1:4" ht="12.75">
      <c r="A123" s="60"/>
      <c r="D123" s="25"/>
    </row>
    <row r="124" spans="1:4" ht="12.75">
      <c r="A124" s="60"/>
      <c r="D124" s="26"/>
    </row>
    <row r="125" ht="12.75">
      <c r="A125" s="60"/>
    </row>
    <row r="126" ht="12.75">
      <c r="A126" s="60"/>
    </row>
    <row r="127" spans="1:2" ht="12.75">
      <c r="A127" s="60"/>
      <c r="B127" s="79"/>
    </row>
    <row r="128" spans="1:2" ht="12.75">
      <c r="A128" s="60"/>
      <c r="B128" s="79"/>
    </row>
    <row r="129" ht="12.75">
      <c r="A129" s="60"/>
    </row>
    <row r="130" ht="12.75">
      <c r="A130" s="60"/>
    </row>
    <row r="131" ht="12.75">
      <c r="A131" s="60"/>
    </row>
    <row r="132" ht="12.75">
      <c r="A132" s="60"/>
    </row>
    <row r="133" ht="12.75">
      <c r="A133" s="60"/>
    </row>
    <row r="134" ht="12.75">
      <c r="A134" s="60"/>
    </row>
    <row r="135" ht="12.75">
      <c r="A135" s="60"/>
    </row>
    <row r="136" ht="12.75">
      <c r="A136" s="60"/>
    </row>
    <row r="137" ht="12.75">
      <c r="A137" s="60"/>
    </row>
    <row r="138" ht="12.75">
      <c r="A138" s="60"/>
    </row>
    <row r="139" ht="12.75">
      <c r="A139" s="60"/>
    </row>
    <row r="140" ht="12.75">
      <c r="A140" s="60"/>
    </row>
    <row r="141" ht="12.75">
      <c r="A141" s="60"/>
    </row>
    <row r="142" ht="12.75">
      <c r="A142" s="60"/>
    </row>
    <row r="143" ht="12.75">
      <c r="A143" s="60"/>
    </row>
    <row r="144" ht="12.75">
      <c r="A144" s="60"/>
    </row>
    <row r="145" spans="1:2" ht="12.75">
      <c r="A145" s="60"/>
      <c r="B145" s="63"/>
    </row>
    <row r="146" ht="12.75">
      <c r="A146" s="60"/>
    </row>
    <row r="147" ht="12.75">
      <c r="A147" s="60"/>
    </row>
    <row r="148" ht="12.75">
      <c r="A148" s="60"/>
    </row>
    <row r="149" ht="12.75">
      <c r="A149" s="60"/>
    </row>
    <row r="150" ht="12.75">
      <c r="A150" s="60"/>
    </row>
    <row r="151" ht="12.75">
      <c r="A151" s="60"/>
    </row>
    <row r="152" ht="12.75">
      <c r="A152" s="60"/>
    </row>
    <row r="153" ht="12.75">
      <c r="A153" s="60"/>
    </row>
    <row r="154" ht="12.75">
      <c r="A154" s="60"/>
    </row>
    <row r="155" ht="12.75">
      <c r="A155" s="60"/>
    </row>
    <row r="156" ht="12.75">
      <c r="A156" s="60"/>
    </row>
    <row r="157" ht="12.75">
      <c r="A157" s="60"/>
    </row>
    <row r="158" ht="12.75">
      <c r="A158" s="60"/>
    </row>
    <row r="159" ht="12.75">
      <c r="A159" s="60"/>
    </row>
    <row r="160" ht="12.75">
      <c r="A160" s="60"/>
    </row>
    <row r="161" ht="12.75">
      <c r="A161" s="60"/>
    </row>
    <row r="162" ht="15" customHeight="1">
      <c r="A162" s="60"/>
    </row>
    <row r="163" ht="12.75">
      <c r="A163" s="60"/>
    </row>
    <row r="164" ht="12.75">
      <c r="A164" s="60"/>
    </row>
    <row r="165" ht="12.75">
      <c r="A165" s="60"/>
    </row>
    <row r="166" ht="12.75">
      <c r="A166" s="60"/>
    </row>
    <row r="167" ht="12.75">
      <c r="A167" s="60"/>
    </row>
    <row r="168" ht="12.75">
      <c r="A168" s="60"/>
    </row>
    <row r="169" ht="12.75">
      <c r="A169" s="60"/>
    </row>
    <row r="170" ht="12.75">
      <c r="A170" s="60"/>
    </row>
    <row r="171" ht="12.75">
      <c r="A171" s="60"/>
    </row>
    <row r="172" ht="12.75">
      <c r="A172" s="60"/>
    </row>
    <row r="173" ht="12.75">
      <c r="A173" s="60"/>
    </row>
    <row r="174" ht="12.75">
      <c r="A174" s="60"/>
    </row>
    <row r="175" ht="12.75">
      <c r="A175" s="60"/>
    </row>
    <row r="176" ht="12.75">
      <c r="A176" s="60"/>
    </row>
    <row r="177" ht="12.75">
      <c r="A177" s="60"/>
    </row>
    <row r="178" ht="12.75">
      <c r="A178" s="60"/>
    </row>
    <row r="179" ht="12.75">
      <c r="A179" s="60"/>
    </row>
    <row r="180" ht="12.75">
      <c r="A180" s="60"/>
    </row>
    <row r="181" ht="12.75">
      <c r="A181" s="60"/>
    </row>
    <row r="182" ht="12.75">
      <c r="A182" s="60"/>
    </row>
    <row r="183" ht="12.75">
      <c r="A183" s="60"/>
    </row>
    <row r="184" ht="12.75">
      <c r="A184" s="60"/>
    </row>
    <row r="185" ht="12.75">
      <c r="A185" s="60"/>
    </row>
    <row r="186" ht="12.75">
      <c r="A186" s="60"/>
    </row>
    <row r="187" ht="12.75">
      <c r="A187" s="60"/>
    </row>
    <row r="188" ht="12.75">
      <c r="A188" s="60"/>
    </row>
    <row r="189" ht="12.75">
      <c r="A189" s="60"/>
    </row>
    <row r="190" ht="12.75">
      <c r="A190" s="60"/>
    </row>
    <row r="191" ht="12.75">
      <c r="A191" s="60"/>
    </row>
    <row r="192" ht="12.75">
      <c r="A192" s="60"/>
    </row>
    <row r="193" ht="12.75">
      <c r="A193" s="60"/>
    </row>
    <row r="194" ht="12.75">
      <c r="A194" s="60"/>
    </row>
    <row r="195" ht="12.75">
      <c r="A195" s="60"/>
    </row>
    <row r="196" ht="12.75">
      <c r="A196" s="60"/>
    </row>
    <row r="197" ht="12.75">
      <c r="A197" s="60"/>
    </row>
    <row r="198" ht="12.75">
      <c r="A198" s="60"/>
    </row>
    <row r="199" ht="12.75">
      <c r="A199" s="60"/>
    </row>
    <row r="200" ht="12.75">
      <c r="A200" s="60"/>
    </row>
    <row r="201" ht="12.75">
      <c r="A201" s="60"/>
    </row>
    <row r="202" ht="12.75">
      <c r="A202" s="60"/>
    </row>
    <row r="203" ht="12.75">
      <c r="A203" s="60"/>
    </row>
    <row r="204" ht="12.75">
      <c r="A204" s="60"/>
    </row>
    <row r="205" ht="12.75">
      <c r="A205" s="60"/>
    </row>
    <row r="206" ht="12.75">
      <c r="A206" s="60"/>
    </row>
    <row r="207" ht="12.75">
      <c r="A207" s="60"/>
    </row>
    <row r="208" ht="12.75">
      <c r="A208" s="60"/>
    </row>
    <row r="209" ht="12.75">
      <c r="A209" s="60"/>
    </row>
    <row r="210" ht="12.75">
      <c r="A210" s="60"/>
    </row>
    <row r="211" ht="12.75">
      <c r="A211" s="60"/>
    </row>
    <row r="212" ht="12.75">
      <c r="A212" s="60"/>
    </row>
    <row r="213" ht="12.75">
      <c r="A213" s="60"/>
    </row>
    <row r="214" ht="12.75">
      <c r="A214" s="60"/>
    </row>
    <row r="215" ht="12.75">
      <c r="A215" s="60"/>
    </row>
    <row r="216" ht="12.75">
      <c r="A216" s="60"/>
    </row>
    <row r="217" ht="12.75">
      <c r="A217" s="60"/>
    </row>
    <row r="218" ht="12.75">
      <c r="A218" s="60"/>
    </row>
    <row r="219" ht="12.75">
      <c r="A219" s="60"/>
    </row>
    <row r="220" ht="12.75">
      <c r="A220" s="60"/>
    </row>
    <row r="221" ht="12.75">
      <c r="A221" s="60"/>
    </row>
    <row r="222" ht="12.75">
      <c r="A222" s="60"/>
    </row>
    <row r="223" ht="12.75">
      <c r="A223" s="60"/>
    </row>
    <row r="224" ht="12.75">
      <c r="A224" s="60"/>
    </row>
    <row r="225" ht="12.75">
      <c r="A225" s="60"/>
    </row>
    <row r="226" ht="12.75">
      <c r="A226" s="60"/>
    </row>
    <row r="227" ht="12.75">
      <c r="A227" s="60"/>
    </row>
    <row r="228" ht="12.75">
      <c r="A228" s="60"/>
    </row>
    <row r="229" ht="12.75">
      <c r="A229" s="60"/>
    </row>
    <row r="230" ht="12.75">
      <c r="A230" s="60"/>
    </row>
    <row r="231" ht="12.75">
      <c r="A231" s="60"/>
    </row>
    <row r="232" ht="12.75">
      <c r="A232" s="60"/>
    </row>
    <row r="233" ht="12.75">
      <c r="A233" s="60"/>
    </row>
    <row r="234" ht="12.75">
      <c r="A234" s="60"/>
    </row>
    <row r="235" ht="12.75">
      <c r="A235" s="60"/>
    </row>
    <row r="236" ht="12.75">
      <c r="A236" s="60"/>
    </row>
    <row r="237" ht="12.75">
      <c r="A237" s="60"/>
    </row>
    <row r="238" ht="12.75">
      <c r="A238" s="60"/>
    </row>
    <row r="239" ht="12.75">
      <c r="A239" s="60"/>
    </row>
    <row r="240" ht="12.75">
      <c r="A240" s="60"/>
    </row>
    <row r="241" ht="12.75">
      <c r="A241" s="60"/>
    </row>
    <row r="242" ht="12.75">
      <c r="A242" s="60"/>
    </row>
    <row r="243" ht="12.75">
      <c r="A243" s="60"/>
    </row>
    <row r="244" ht="12.75">
      <c r="A244" s="60"/>
    </row>
    <row r="245" ht="12.75">
      <c r="A245" s="60"/>
    </row>
    <row r="246" ht="12.75">
      <c r="A246" s="60"/>
    </row>
    <row r="247" ht="12.75">
      <c r="A247" s="60"/>
    </row>
    <row r="248" ht="12.75">
      <c r="A248" s="60"/>
    </row>
    <row r="249" ht="12.75">
      <c r="A249" s="60"/>
    </row>
    <row r="250" ht="12.75">
      <c r="A250" s="60"/>
    </row>
    <row r="251" ht="12.75">
      <c r="A251" s="60"/>
    </row>
    <row r="252" ht="12.75">
      <c r="A252" s="60"/>
    </row>
    <row r="253" ht="12.75">
      <c r="A253" s="60"/>
    </row>
    <row r="254" ht="12.75">
      <c r="A254" s="60"/>
    </row>
    <row r="255" ht="12.75">
      <c r="A255" s="60"/>
    </row>
    <row r="256" ht="12.75">
      <c r="A256" s="60"/>
    </row>
    <row r="257" ht="12.75">
      <c r="A257" s="60"/>
    </row>
    <row r="258" ht="12.75">
      <c r="A258" s="60"/>
    </row>
    <row r="259" ht="12.75">
      <c r="A259" s="60"/>
    </row>
    <row r="260" ht="12.75">
      <c r="A260" s="60"/>
    </row>
    <row r="261" ht="12.75">
      <c r="A261" s="60"/>
    </row>
    <row r="262" ht="12.75">
      <c r="A262" s="60"/>
    </row>
    <row r="263" ht="12.75">
      <c r="A263" s="60"/>
    </row>
    <row r="264" ht="12.75">
      <c r="A264" s="60"/>
    </row>
    <row r="265" ht="12.75">
      <c r="A265" s="60"/>
    </row>
    <row r="266" ht="12.75">
      <c r="A266" s="60"/>
    </row>
    <row r="267" ht="12.75">
      <c r="A267" s="60"/>
    </row>
    <row r="268" ht="12.75">
      <c r="A268" s="60"/>
    </row>
    <row r="269" ht="12.75">
      <c r="A269" s="60"/>
    </row>
    <row r="270" ht="12.75">
      <c r="A270" s="60"/>
    </row>
    <row r="271" ht="12.75">
      <c r="A271" s="60"/>
    </row>
    <row r="272" ht="12.75">
      <c r="A272" s="60"/>
    </row>
    <row r="273" ht="12.75">
      <c r="A273" s="60"/>
    </row>
    <row r="274" ht="12.75">
      <c r="A274" s="60"/>
    </row>
    <row r="275" ht="12.75">
      <c r="A275" s="60"/>
    </row>
    <row r="276" ht="12.75">
      <c r="A276" s="60"/>
    </row>
    <row r="277" ht="12.75">
      <c r="A277" s="60"/>
    </row>
    <row r="278" ht="12.75">
      <c r="A278" s="60"/>
    </row>
    <row r="279" ht="12.75">
      <c r="A279" s="60"/>
    </row>
    <row r="280" ht="12.75">
      <c r="A280" s="60"/>
    </row>
    <row r="281" ht="12.75">
      <c r="A281" s="60"/>
    </row>
    <row r="282" ht="12.75">
      <c r="A282" s="60"/>
    </row>
    <row r="283" ht="12.75">
      <c r="A283" s="60"/>
    </row>
    <row r="284" ht="12.75">
      <c r="A284" s="60"/>
    </row>
    <row r="285" ht="12.75">
      <c r="A285" s="60"/>
    </row>
    <row r="286" ht="12.75">
      <c r="A286" s="60"/>
    </row>
    <row r="287" ht="12.75">
      <c r="A287" s="60"/>
    </row>
    <row r="288" ht="12.75">
      <c r="A288" s="60"/>
    </row>
    <row r="289" ht="12.75">
      <c r="A289" s="60"/>
    </row>
    <row r="290" ht="12.75">
      <c r="A290" s="60"/>
    </row>
    <row r="291" ht="12.75">
      <c r="A291" s="60"/>
    </row>
    <row r="292" ht="12.75">
      <c r="A292" s="60"/>
    </row>
    <row r="293" ht="12.75">
      <c r="A293" s="60"/>
    </row>
    <row r="294" ht="12.75">
      <c r="A294" s="60"/>
    </row>
    <row r="295" ht="12.75">
      <c r="A295" s="60"/>
    </row>
    <row r="296" ht="12.75">
      <c r="A296" s="60"/>
    </row>
    <row r="297" ht="12.75">
      <c r="A297" s="60"/>
    </row>
    <row r="298" ht="12.75">
      <c r="A298" s="60"/>
    </row>
    <row r="299" ht="12.75">
      <c r="A299" s="60"/>
    </row>
    <row r="300" ht="12.75">
      <c r="A300" s="60"/>
    </row>
    <row r="301" ht="12.75">
      <c r="A301" s="60"/>
    </row>
    <row r="302" ht="12.75">
      <c r="A302" s="60"/>
    </row>
    <row r="303" ht="12.75">
      <c r="A303" s="60"/>
    </row>
    <row r="304" ht="12.75">
      <c r="A304" s="60"/>
    </row>
    <row r="305" ht="12.75">
      <c r="A305" s="60"/>
    </row>
    <row r="306" ht="12.75">
      <c r="A306" s="60"/>
    </row>
    <row r="307" ht="12.75">
      <c r="A307" s="60"/>
    </row>
    <row r="308" ht="12.75">
      <c r="A308" s="60"/>
    </row>
    <row r="309" ht="12.75">
      <c r="A309" s="60"/>
    </row>
    <row r="310" ht="12.75">
      <c r="A310" s="60"/>
    </row>
    <row r="311" ht="12.75">
      <c r="A311" s="60"/>
    </row>
    <row r="312" ht="12.75">
      <c r="A312" s="60"/>
    </row>
    <row r="313" ht="12.75">
      <c r="A313" s="60"/>
    </row>
    <row r="314" ht="12.75">
      <c r="A314" s="60"/>
    </row>
    <row r="315" ht="12.75">
      <c r="A315" s="60"/>
    </row>
    <row r="316" ht="12.75">
      <c r="A316" s="60"/>
    </row>
    <row r="317" ht="12.75">
      <c r="A317" s="60"/>
    </row>
    <row r="318" ht="12.75">
      <c r="A318" s="60"/>
    </row>
    <row r="319" ht="12.75">
      <c r="A319" s="60"/>
    </row>
    <row r="320" ht="12.75">
      <c r="A320" s="60"/>
    </row>
    <row r="321" ht="12.75">
      <c r="A321" s="60"/>
    </row>
    <row r="322" ht="12.75">
      <c r="A322" s="60"/>
    </row>
    <row r="323" ht="12.75">
      <c r="A323" s="60"/>
    </row>
    <row r="324" ht="12.75">
      <c r="A324" s="60"/>
    </row>
    <row r="325" ht="12.75">
      <c r="A325" s="60"/>
    </row>
    <row r="326" ht="12.75">
      <c r="A326" s="60"/>
    </row>
    <row r="327" ht="12.75">
      <c r="A327" s="60"/>
    </row>
    <row r="328" ht="12.75">
      <c r="A328" s="60"/>
    </row>
    <row r="329" ht="12.75">
      <c r="A329" s="60"/>
    </row>
    <row r="330" ht="12.75">
      <c r="A330" s="60"/>
    </row>
    <row r="331" ht="12.75">
      <c r="A331" s="60"/>
    </row>
    <row r="332" ht="12.75">
      <c r="A332" s="60"/>
    </row>
    <row r="333" ht="12.75">
      <c r="A333" s="60"/>
    </row>
    <row r="334" ht="12.75">
      <c r="A334" s="60"/>
    </row>
    <row r="335" ht="12.75">
      <c r="A335" s="60"/>
    </row>
    <row r="336" ht="12.75">
      <c r="A336" s="60"/>
    </row>
    <row r="337" ht="12.75">
      <c r="A337" s="60"/>
    </row>
    <row r="338" ht="12.75">
      <c r="A338" s="60"/>
    </row>
    <row r="339" ht="12.75">
      <c r="A339" s="60"/>
    </row>
    <row r="340" ht="12.75">
      <c r="A340" s="60"/>
    </row>
    <row r="341" ht="12.75">
      <c r="A341" s="60"/>
    </row>
    <row r="342" ht="12.75">
      <c r="A342" s="60"/>
    </row>
    <row r="343" ht="12.75">
      <c r="A343" s="60"/>
    </row>
    <row r="344" ht="12.75">
      <c r="A344" s="60"/>
    </row>
    <row r="345" ht="12.75">
      <c r="A345" s="60"/>
    </row>
    <row r="346" ht="12.75">
      <c r="A346" s="60"/>
    </row>
    <row r="347" ht="12.75">
      <c r="A347" s="60"/>
    </row>
    <row r="348" ht="12.75">
      <c r="A348" s="60"/>
    </row>
    <row r="349" ht="12.75">
      <c r="A349" s="60"/>
    </row>
    <row r="350" ht="12.75">
      <c r="A350" s="60"/>
    </row>
    <row r="351" ht="12.75">
      <c r="A351" s="60"/>
    </row>
    <row r="352" ht="12.75">
      <c r="A352" s="60"/>
    </row>
    <row r="353" ht="12.75">
      <c r="A353" s="60"/>
    </row>
    <row r="354" ht="12.75">
      <c r="A354" s="60"/>
    </row>
    <row r="355" ht="12.75">
      <c r="A355" s="60"/>
    </row>
    <row r="356" ht="12.75">
      <c r="A356" s="60"/>
    </row>
    <row r="357" ht="12.75">
      <c r="A357" s="60"/>
    </row>
    <row r="358" ht="12.75">
      <c r="A358" s="60"/>
    </row>
    <row r="359" ht="12.75">
      <c r="A359" s="60"/>
    </row>
    <row r="360" ht="12.75">
      <c r="A360" s="60"/>
    </row>
    <row r="361" ht="12.75">
      <c r="A361" s="60"/>
    </row>
    <row r="362" ht="12.75">
      <c r="A362" s="60"/>
    </row>
    <row r="363" ht="12.75">
      <c r="A363" s="60"/>
    </row>
    <row r="364" ht="12.75">
      <c r="A364" s="60"/>
    </row>
    <row r="365" ht="12.75">
      <c r="A365" s="60"/>
    </row>
    <row r="366" ht="12.75">
      <c r="A366" s="60"/>
    </row>
    <row r="367" ht="12.75">
      <c r="A367" s="60"/>
    </row>
    <row r="368" ht="12.75">
      <c r="A368" s="60"/>
    </row>
    <row r="369" ht="12.75">
      <c r="A369" s="60"/>
    </row>
    <row r="370" ht="12.75">
      <c r="A370" s="60"/>
    </row>
    <row r="371" ht="12.75">
      <c r="A371" s="60"/>
    </row>
    <row r="372" ht="12.75">
      <c r="A372" s="60"/>
    </row>
    <row r="373" ht="12.75">
      <c r="A373" s="60"/>
    </row>
    <row r="374" ht="12.75">
      <c r="A374" s="60"/>
    </row>
    <row r="375" ht="12.75">
      <c r="A375" s="60"/>
    </row>
    <row r="376" ht="12.75">
      <c r="A376" s="60"/>
    </row>
    <row r="377" ht="12.75">
      <c r="A377" s="60"/>
    </row>
    <row r="378" ht="12.75">
      <c r="A378" s="60"/>
    </row>
    <row r="379" ht="12.75">
      <c r="A379" s="60"/>
    </row>
    <row r="380" ht="12.75">
      <c r="A380" s="60"/>
    </row>
    <row r="381" ht="12.75">
      <c r="A381" s="60"/>
    </row>
    <row r="382" ht="12.75">
      <c r="A382" s="60"/>
    </row>
    <row r="383" ht="12.75">
      <c r="A383" s="60"/>
    </row>
    <row r="384" ht="12.75">
      <c r="A384" s="60"/>
    </row>
    <row r="385" ht="12.75">
      <c r="A385" s="60"/>
    </row>
    <row r="386" ht="12.75">
      <c r="A386" s="60"/>
    </row>
    <row r="387" ht="12.75">
      <c r="A387" s="60"/>
    </row>
    <row r="388" ht="12.75">
      <c r="A388" s="60"/>
    </row>
    <row r="389" ht="12.75">
      <c r="A389" s="60"/>
    </row>
    <row r="390" ht="12.75">
      <c r="A390" s="60"/>
    </row>
    <row r="391" ht="12.75">
      <c r="A391" s="60"/>
    </row>
    <row r="392" ht="12.75">
      <c r="A392" s="60"/>
    </row>
    <row r="393" ht="12.75">
      <c r="A393" s="60"/>
    </row>
    <row r="394" ht="12.75">
      <c r="A394" s="60"/>
    </row>
    <row r="395" ht="12.75">
      <c r="A395" s="60"/>
    </row>
    <row r="396" ht="12.75">
      <c r="A396" s="60"/>
    </row>
    <row r="397" ht="12.75">
      <c r="A397" s="60"/>
    </row>
    <row r="398" ht="12.75">
      <c r="A398" s="60"/>
    </row>
    <row r="399" ht="12.75">
      <c r="A399" s="60"/>
    </row>
    <row r="400" ht="12.75">
      <c r="A400" s="60"/>
    </row>
    <row r="401" ht="12.75">
      <c r="A401" s="60"/>
    </row>
    <row r="402" ht="12.75">
      <c r="A402" s="60"/>
    </row>
    <row r="403" ht="12.75">
      <c r="A403" s="60"/>
    </row>
    <row r="404" ht="12.75">
      <c r="A404" s="60"/>
    </row>
    <row r="405" ht="12.75">
      <c r="A405" s="60"/>
    </row>
    <row r="406" ht="12.75">
      <c r="A406" s="60"/>
    </row>
    <row r="407" ht="12.75">
      <c r="A407" s="60"/>
    </row>
    <row r="408" ht="12.75">
      <c r="A408" s="60"/>
    </row>
    <row r="409" ht="12.75">
      <c r="A409" s="60"/>
    </row>
    <row r="410" ht="12.75">
      <c r="A410" s="60"/>
    </row>
    <row r="411" ht="12.75">
      <c r="A411" s="60"/>
    </row>
    <row r="412" ht="12.75">
      <c r="A412" s="60"/>
    </row>
    <row r="413" ht="12.75">
      <c r="A413" s="60"/>
    </row>
    <row r="414" ht="12.75">
      <c r="A414" s="60"/>
    </row>
    <row r="415" ht="12.75">
      <c r="A415" s="60"/>
    </row>
    <row r="416" ht="12.75">
      <c r="A416" s="60"/>
    </row>
    <row r="417" ht="12.75">
      <c r="A417" s="60"/>
    </row>
    <row r="418" ht="12.75">
      <c r="A418" s="60"/>
    </row>
    <row r="419" ht="12.75">
      <c r="A419" s="60"/>
    </row>
    <row r="420" ht="12.75">
      <c r="A420" s="60"/>
    </row>
    <row r="421" ht="12.75">
      <c r="A421" s="60"/>
    </row>
    <row r="422" ht="12.75">
      <c r="A422" s="60"/>
    </row>
    <row r="423" ht="12.75">
      <c r="A423" s="60"/>
    </row>
    <row r="424" ht="12.75">
      <c r="A424" s="60"/>
    </row>
    <row r="425" ht="12.75">
      <c r="A425" s="60"/>
    </row>
    <row r="426" ht="12.75">
      <c r="A426" s="60"/>
    </row>
    <row r="427" ht="12.75">
      <c r="A427" s="60"/>
    </row>
    <row r="428" ht="12.75">
      <c r="A428" s="60"/>
    </row>
    <row r="429" ht="12.75">
      <c r="A429" s="60"/>
    </row>
    <row r="430" ht="12.75">
      <c r="A430" s="60"/>
    </row>
    <row r="431" ht="12.75">
      <c r="A431" s="60"/>
    </row>
    <row r="432" ht="12.75">
      <c r="A432" s="60"/>
    </row>
    <row r="433" ht="12.75">
      <c r="A433" s="60"/>
    </row>
    <row r="434" ht="12.75">
      <c r="A434" s="60"/>
    </row>
    <row r="435" ht="12.75">
      <c r="A435" s="60"/>
    </row>
    <row r="436" ht="12.75">
      <c r="A436" s="60"/>
    </row>
    <row r="437" ht="12.75">
      <c r="A437" s="60"/>
    </row>
    <row r="438" ht="12.75">
      <c r="A438" s="60"/>
    </row>
    <row r="439" ht="12.75">
      <c r="A439" s="60"/>
    </row>
    <row r="440" ht="12.75">
      <c r="A440" s="60"/>
    </row>
    <row r="441" ht="12.75">
      <c r="A441" s="60"/>
    </row>
    <row r="442" ht="12.75">
      <c r="A442" s="60"/>
    </row>
    <row r="443" ht="12.75">
      <c r="A443" s="60"/>
    </row>
    <row r="444" ht="12.75">
      <c r="A444" s="60"/>
    </row>
    <row r="445" ht="12.75">
      <c r="A445" s="60"/>
    </row>
    <row r="446" ht="12.75">
      <c r="A446" s="60"/>
    </row>
    <row r="447" ht="12.75">
      <c r="A447" s="60"/>
    </row>
    <row r="448" ht="12.75">
      <c r="A448" s="60"/>
    </row>
    <row r="449" ht="12.75">
      <c r="A449" s="60"/>
    </row>
    <row r="450" ht="12.75">
      <c r="A450" s="60"/>
    </row>
    <row r="451" ht="12.75">
      <c r="A451" s="60"/>
    </row>
    <row r="452" ht="12.75">
      <c r="A452" s="60"/>
    </row>
    <row r="453" ht="12.75">
      <c r="A453" s="60"/>
    </row>
    <row r="454" ht="12.75">
      <c r="A454" s="60"/>
    </row>
    <row r="455" ht="12.75">
      <c r="A455" s="60"/>
    </row>
    <row r="456" ht="12.75">
      <c r="A456" s="60"/>
    </row>
    <row r="457" ht="12.75">
      <c r="A457" s="60"/>
    </row>
    <row r="458" ht="12.75">
      <c r="A458" s="60"/>
    </row>
    <row r="459" ht="12.75">
      <c r="A459" s="60"/>
    </row>
    <row r="460" ht="12.75">
      <c r="A460" s="60"/>
    </row>
    <row r="461" ht="12.75">
      <c r="A461" s="60"/>
    </row>
    <row r="462" ht="12.75">
      <c r="A462" s="60"/>
    </row>
    <row r="463" ht="12.75">
      <c r="A463" s="60"/>
    </row>
    <row r="464" ht="12.75">
      <c r="A464" s="60"/>
    </row>
    <row r="465" ht="12.75">
      <c r="A465" s="60"/>
    </row>
    <row r="466" ht="12.75">
      <c r="A466" s="60"/>
    </row>
    <row r="467" ht="12.75">
      <c r="A467" s="60"/>
    </row>
    <row r="468" ht="12.75">
      <c r="A468" s="60"/>
    </row>
    <row r="469" ht="12.75">
      <c r="A469" s="60"/>
    </row>
    <row r="470" ht="12.75">
      <c r="A470" s="60"/>
    </row>
    <row r="471" ht="12.75">
      <c r="A471" s="60"/>
    </row>
    <row r="472" ht="12.75">
      <c r="A472" s="60"/>
    </row>
    <row r="473" ht="12.75">
      <c r="A473" s="60"/>
    </row>
    <row r="474" ht="12.75">
      <c r="A474" s="60"/>
    </row>
    <row r="475" ht="12.75">
      <c r="A475" s="60"/>
    </row>
    <row r="476" ht="12.75">
      <c r="A476" s="60"/>
    </row>
    <row r="477" ht="12.75">
      <c r="A477" s="60"/>
    </row>
    <row r="478" ht="12.75">
      <c r="A478" s="60"/>
    </row>
    <row r="479" ht="12.75">
      <c r="A479" s="60"/>
    </row>
    <row r="480" ht="12.75">
      <c r="A480" s="60"/>
    </row>
    <row r="481" ht="12.75">
      <c r="A481" s="60"/>
    </row>
    <row r="482" ht="12.75">
      <c r="A482" s="60"/>
    </row>
    <row r="483" ht="12.75">
      <c r="A483" s="60"/>
    </row>
    <row r="484" ht="12.75">
      <c r="A484" s="60"/>
    </row>
    <row r="485" ht="12.75">
      <c r="A485" s="60"/>
    </row>
    <row r="486" ht="12.75">
      <c r="A486" s="60"/>
    </row>
    <row r="487" ht="12.75">
      <c r="A487" s="60"/>
    </row>
    <row r="488" ht="12.75">
      <c r="A488" s="60"/>
    </row>
    <row r="489" ht="12.75">
      <c r="A489" s="60"/>
    </row>
    <row r="490" ht="12.75">
      <c r="A490" s="60"/>
    </row>
    <row r="491" ht="12.75">
      <c r="A491" s="60"/>
    </row>
    <row r="492" ht="12.75">
      <c r="A492" s="60"/>
    </row>
    <row r="493" ht="12.75">
      <c r="A493" s="60"/>
    </row>
    <row r="494" ht="12.75">
      <c r="A494" s="60"/>
    </row>
    <row r="495" ht="12.75">
      <c r="A495" s="60"/>
    </row>
    <row r="496" ht="12.75">
      <c r="A496" s="60"/>
    </row>
    <row r="497" ht="12.75">
      <c r="A497" s="60"/>
    </row>
    <row r="498" ht="12.75">
      <c r="A498" s="60"/>
    </row>
    <row r="499" ht="12.75">
      <c r="A499" s="60"/>
    </row>
    <row r="500" ht="12.75">
      <c r="A500" s="60"/>
    </row>
    <row r="501" ht="12.75">
      <c r="A501" s="60"/>
    </row>
    <row r="502" ht="12.75">
      <c r="A502" s="60"/>
    </row>
    <row r="503" ht="12.75">
      <c r="A503" s="60"/>
    </row>
    <row r="504" ht="12.75">
      <c r="A504" s="60"/>
    </row>
    <row r="505" ht="12.75">
      <c r="A505" s="60"/>
    </row>
    <row r="506" ht="12.75">
      <c r="A506" s="60"/>
    </row>
    <row r="507" ht="12.75">
      <c r="A507" s="60"/>
    </row>
    <row r="508" ht="12.75">
      <c r="A508" s="60"/>
    </row>
    <row r="509" ht="12.75">
      <c r="A509" s="60"/>
    </row>
    <row r="510" ht="12.75">
      <c r="A510" s="60"/>
    </row>
    <row r="511" ht="12.75">
      <c r="A511" s="60"/>
    </row>
    <row r="512" ht="12.75">
      <c r="A512" s="60"/>
    </row>
    <row r="513" ht="12.75">
      <c r="A513" s="60"/>
    </row>
    <row r="514" ht="12.75">
      <c r="A514" s="60"/>
    </row>
    <row r="515" ht="12.75">
      <c r="A515" s="60"/>
    </row>
    <row r="516" ht="12.75">
      <c r="A516" s="60"/>
    </row>
    <row r="517" ht="12.75">
      <c r="A517" s="60"/>
    </row>
    <row r="518" ht="12.75">
      <c r="A518" s="60"/>
    </row>
    <row r="519" ht="12.75">
      <c r="A519" s="60"/>
    </row>
    <row r="520" ht="12.75">
      <c r="A520" s="60"/>
    </row>
    <row r="521" ht="12.75">
      <c r="A521" s="60"/>
    </row>
    <row r="522" ht="12.75">
      <c r="A522" s="60"/>
    </row>
  </sheetData>
  <sheetProtection/>
  <mergeCells count="2">
    <mergeCell ref="A2:D2"/>
    <mergeCell ref="A4:A5"/>
  </mergeCells>
  <printOptions/>
  <pageMargins left="1.6535433070866143" right="0.9448818897637796" top="0.9055118110236221" bottom="0.3937007874015748" header="0" footer="0"/>
  <pageSetup horizontalDpi="300" verticalDpi="300" orientation="landscape" paperSize="45" scale="90" r:id="rId1"/>
  <ignoredErrors>
    <ignoredError sqref="B9:D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G16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5.00390625" defaultRowHeight="12.75"/>
  <cols>
    <col min="1" max="1" width="57.00390625" style="37" customWidth="1"/>
    <col min="2" max="2" width="20.28125" style="37" customWidth="1"/>
    <col min="3" max="3" width="18.8515625" style="37" customWidth="1"/>
    <col min="4" max="4" width="21.00390625" style="37" customWidth="1"/>
    <col min="5" max="5" width="16.57421875" style="37" customWidth="1"/>
    <col min="6" max="6" width="19.421875" style="37" customWidth="1"/>
    <col min="7" max="7" width="20.7109375" style="37" customWidth="1"/>
    <col min="8" max="8" width="19.8515625" style="37" customWidth="1"/>
    <col min="9" max="9" width="15.00390625" style="161" customWidth="1"/>
    <col min="10" max="16384" width="15.00390625" style="37" customWidth="1"/>
  </cols>
  <sheetData>
    <row r="1" spans="1:81" ht="12">
      <c r="A1" s="20" t="s">
        <v>48</v>
      </c>
      <c r="J1" s="106" t="s">
        <v>84</v>
      </c>
      <c r="M1" s="106"/>
      <c r="N1" s="106"/>
      <c r="O1" s="106"/>
      <c r="P1" s="106"/>
      <c r="BM1" s="99"/>
      <c r="BN1" s="99"/>
      <c r="CC1" s="39"/>
    </row>
    <row r="2" spans="1:81" ht="22.5" customHeight="1">
      <c r="A2" s="380" t="s">
        <v>120</v>
      </c>
      <c r="B2" s="381"/>
      <c r="C2" s="381"/>
      <c r="D2" s="381"/>
      <c r="E2" s="381"/>
      <c r="F2" s="381"/>
      <c r="G2" s="381"/>
      <c r="H2" s="381"/>
      <c r="I2" s="381"/>
      <c r="J2" s="106"/>
      <c r="M2" s="106"/>
      <c r="N2" s="106"/>
      <c r="O2" s="106"/>
      <c r="P2" s="106"/>
      <c r="BM2" s="99"/>
      <c r="BN2" s="99"/>
      <c r="CC2" s="39"/>
    </row>
    <row r="3" spans="1:81" ht="12.75" thickBot="1">
      <c r="A3" s="56" t="s">
        <v>123</v>
      </c>
      <c r="B3" s="94"/>
      <c r="J3" s="106"/>
      <c r="M3" s="106"/>
      <c r="N3" s="106"/>
      <c r="O3" s="106"/>
      <c r="P3" s="106"/>
      <c r="BM3" s="99"/>
      <c r="BN3" s="99"/>
      <c r="CC3" s="39"/>
    </row>
    <row r="4" spans="1:85" s="56" customFormat="1" ht="36" customHeight="1" thickBot="1">
      <c r="A4" s="384" t="s">
        <v>35</v>
      </c>
      <c r="B4" s="276" t="s">
        <v>5</v>
      </c>
      <c r="C4" s="275" t="s">
        <v>122</v>
      </c>
      <c r="D4" s="277" t="s">
        <v>1</v>
      </c>
      <c r="E4" s="275" t="s">
        <v>83</v>
      </c>
      <c r="F4" s="275" t="s">
        <v>79</v>
      </c>
      <c r="G4" s="275" t="s">
        <v>82</v>
      </c>
      <c r="H4" s="275" t="s">
        <v>80</v>
      </c>
      <c r="I4" s="284" t="s">
        <v>102</v>
      </c>
      <c r="J4" s="107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377"/>
      <c r="AD4" s="377"/>
      <c r="AE4" s="382"/>
      <c r="AF4" s="382"/>
      <c r="AG4" s="377"/>
      <c r="AH4" s="377"/>
      <c r="AI4" s="377"/>
      <c r="AJ4" s="377"/>
      <c r="AK4" s="377"/>
      <c r="AL4" s="377"/>
      <c r="AM4" s="378"/>
      <c r="AN4" s="378"/>
      <c r="AO4" s="378"/>
      <c r="AP4" s="378"/>
      <c r="AQ4" s="378"/>
      <c r="AR4" s="378"/>
      <c r="AS4" s="378"/>
      <c r="AT4" s="378"/>
      <c r="AU4" s="382"/>
      <c r="AV4" s="382"/>
      <c r="AW4" s="377"/>
      <c r="AX4" s="377"/>
      <c r="AY4" s="382"/>
      <c r="AZ4" s="382"/>
      <c r="BA4" s="386"/>
      <c r="BB4" s="386"/>
      <c r="BC4" s="377"/>
      <c r="BD4" s="377"/>
      <c r="BE4" s="377"/>
      <c r="BF4" s="377"/>
      <c r="BG4" s="376"/>
      <c r="BH4" s="376"/>
      <c r="BI4" s="376"/>
      <c r="BJ4" s="376"/>
      <c r="BK4" s="379"/>
      <c r="BL4" s="379"/>
      <c r="BM4" s="378"/>
      <c r="BN4" s="378"/>
      <c r="BO4" s="376"/>
      <c r="BP4" s="376"/>
      <c r="BQ4" s="376"/>
      <c r="BR4" s="376"/>
      <c r="BS4" s="376"/>
      <c r="BT4" s="376"/>
      <c r="BU4" s="376"/>
      <c r="BV4" s="376"/>
      <c r="BW4" s="376"/>
      <c r="BX4" s="376"/>
      <c r="BY4" s="376"/>
      <c r="BZ4" s="376"/>
      <c r="CA4" s="376"/>
      <c r="CB4" s="376"/>
      <c r="CC4" s="376"/>
      <c r="CD4" s="376"/>
      <c r="CE4" s="376"/>
      <c r="CF4" s="376"/>
      <c r="CG4" s="101"/>
    </row>
    <row r="5" spans="1:85" s="56" customFormat="1" ht="12.75" thickBot="1">
      <c r="A5" s="385"/>
      <c r="B5" s="86" t="s">
        <v>98</v>
      </c>
      <c r="C5" s="86" t="s">
        <v>98</v>
      </c>
      <c r="D5" s="86" t="s">
        <v>98</v>
      </c>
      <c r="E5" s="86" t="s">
        <v>98</v>
      </c>
      <c r="F5" s="86" t="s">
        <v>98</v>
      </c>
      <c r="G5" s="86" t="s">
        <v>98</v>
      </c>
      <c r="H5" s="86" t="s">
        <v>98</v>
      </c>
      <c r="I5" s="303" t="s">
        <v>98</v>
      </c>
      <c r="J5" s="107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1"/>
    </row>
    <row r="6" spans="1:85" s="56" customFormat="1" ht="15" customHeight="1">
      <c r="A6" s="108" t="s">
        <v>81</v>
      </c>
      <c r="B6" s="109"/>
      <c r="C6" s="109"/>
      <c r="D6" s="110"/>
      <c r="E6" s="109"/>
      <c r="F6" s="109"/>
      <c r="G6" s="111"/>
      <c r="H6" s="111"/>
      <c r="I6" s="302"/>
      <c r="J6" s="107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1"/>
    </row>
    <row r="7" spans="1:85" s="56" customFormat="1" ht="15" customHeight="1">
      <c r="A7" s="112" t="s">
        <v>6</v>
      </c>
      <c r="B7" s="57"/>
      <c r="C7" s="57"/>
      <c r="D7" s="113"/>
      <c r="E7" s="57"/>
      <c r="F7" s="57"/>
      <c r="G7" s="114"/>
      <c r="H7" s="114"/>
      <c r="I7" s="301"/>
      <c r="J7" s="115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01"/>
    </row>
    <row r="8" spans="1:85" ht="15" customHeight="1">
      <c r="A8" s="116" t="s">
        <v>7</v>
      </c>
      <c r="B8" s="172">
        <f>+C8+D8+E8+F8+G8+H8+I8</f>
        <v>6703734.033</v>
      </c>
      <c r="C8" s="173">
        <v>283242.45</v>
      </c>
      <c r="D8" s="173">
        <v>741737.398</v>
      </c>
      <c r="E8" s="173">
        <v>5146212.284</v>
      </c>
      <c r="F8" s="173">
        <v>116048.432</v>
      </c>
      <c r="G8" s="172">
        <v>212947.469</v>
      </c>
      <c r="H8" s="172">
        <v>169441</v>
      </c>
      <c r="I8" s="172">
        <v>34105</v>
      </c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00"/>
    </row>
    <row r="9" spans="1:85" ht="15" customHeight="1" thickBot="1">
      <c r="A9" s="119" t="s">
        <v>74</v>
      </c>
      <c r="B9" s="172">
        <f aca="true" t="shared" si="0" ref="B9:B25">+C9+D9+E9+F9+G9+H9+I9</f>
        <v>15699071.993</v>
      </c>
      <c r="C9" s="175">
        <v>318820.115</v>
      </c>
      <c r="D9" s="175">
        <v>14306.052</v>
      </c>
      <c r="E9" s="175">
        <v>11538187.079</v>
      </c>
      <c r="F9" s="175">
        <v>5736.207</v>
      </c>
      <c r="G9" s="174">
        <v>3091493.54</v>
      </c>
      <c r="H9" s="174">
        <v>517701</v>
      </c>
      <c r="I9" s="174">
        <v>212828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00"/>
    </row>
    <row r="10" spans="1:84" s="124" customFormat="1" ht="15" customHeight="1" thickBot="1">
      <c r="A10" s="170" t="s">
        <v>8</v>
      </c>
      <c r="B10" s="308">
        <f t="shared" si="0"/>
        <v>22402806.025999997</v>
      </c>
      <c r="C10" s="310">
        <f>C8+C9</f>
        <v>602062.565</v>
      </c>
      <c r="D10" s="310">
        <f>+D8+D9</f>
        <v>756043.4500000001</v>
      </c>
      <c r="E10" s="310">
        <f>E8+E9</f>
        <v>16684399.363</v>
      </c>
      <c r="F10" s="310">
        <f>+F8+F9</f>
        <v>121784.639</v>
      </c>
      <c r="G10" s="310">
        <f>+G8+G9</f>
        <v>3304441.009</v>
      </c>
      <c r="H10" s="310">
        <f>H8+H9</f>
        <v>687142</v>
      </c>
      <c r="I10" s="310">
        <f>+I8+I9</f>
        <v>246933</v>
      </c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3"/>
    </row>
    <row r="11" spans="1:84" ht="15" customHeight="1">
      <c r="A11" s="108" t="s">
        <v>9</v>
      </c>
      <c r="B11" s="304"/>
      <c r="C11" s="179"/>
      <c r="D11" s="180"/>
      <c r="E11" s="178"/>
      <c r="F11" s="178"/>
      <c r="G11" s="178"/>
      <c r="H11" s="178"/>
      <c r="I11" s="178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00"/>
    </row>
    <row r="12" spans="1:84" ht="15" customHeight="1">
      <c r="A12" s="116" t="s">
        <v>10</v>
      </c>
      <c r="B12" s="305">
        <f t="shared" si="0"/>
        <v>13735250.483</v>
      </c>
      <c r="C12" s="173">
        <v>440875.069</v>
      </c>
      <c r="D12" s="181">
        <v>940001.757</v>
      </c>
      <c r="E12" s="173">
        <v>11077119.242</v>
      </c>
      <c r="F12" s="173">
        <v>187875.144</v>
      </c>
      <c r="G12" s="172">
        <v>893422.271</v>
      </c>
      <c r="H12" s="172">
        <v>123902</v>
      </c>
      <c r="I12" s="172">
        <v>72055</v>
      </c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00"/>
    </row>
    <row r="13" spans="1:84" ht="15" customHeight="1" thickBot="1">
      <c r="A13" s="127" t="s">
        <v>75</v>
      </c>
      <c r="B13" s="306">
        <f t="shared" si="0"/>
        <v>10681556.142</v>
      </c>
      <c r="C13" s="173">
        <v>163273.866</v>
      </c>
      <c r="D13" s="181">
        <v>49971.739</v>
      </c>
      <c r="E13" s="175">
        <v>6854833.423</v>
      </c>
      <c r="F13" s="175">
        <v>6447.607</v>
      </c>
      <c r="G13" s="174">
        <v>3006755.507</v>
      </c>
      <c r="H13" s="174">
        <v>400874</v>
      </c>
      <c r="I13" s="174">
        <v>199400</v>
      </c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00"/>
    </row>
    <row r="14" spans="1:84" s="124" customFormat="1" ht="15" customHeight="1" thickBot="1">
      <c r="A14" s="170" t="s">
        <v>11</v>
      </c>
      <c r="B14" s="308">
        <f t="shared" si="0"/>
        <v>24416806.625</v>
      </c>
      <c r="C14" s="310">
        <f aca="true" t="shared" si="1" ref="C14:H14">C12+C13</f>
        <v>604148.935</v>
      </c>
      <c r="D14" s="311">
        <f>+D12+D13</f>
        <v>989973.496</v>
      </c>
      <c r="E14" s="312">
        <f t="shared" si="1"/>
        <v>17931952.665</v>
      </c>
      <c r="F14" s="312">
        <f t="shared" si="1"/>
        <v>194322.751</v>
      </c>
      <c r="G14" s="311">
        <f>+G12+G13</f>
        <v>3900177.778</v>
      </c>
      <c r="H14" s="313">
        <f t="shared" si="1"/>
        <v>524776</v>
      </c>
      <c r="I14" s="313">
        <f>+I12+I13</f>
        <v>271455</v>
      </c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3"/>
    </row>
    <row r="15" spans="1:85" ht="15" customHeight="1" thickBot="1">
      <c r="A15" s="108" t="s">
        <v>12</v>
      </c>
      <c r="B15" s="304"/>
      <c r="C15" s="182"/>
      <c r="D15" s="183"/>
      <c r="E15" s="184"/>
      <c r="F15" s="185"/>
      <c r="G15" s="186"/>
      <c r="H15" s="177"/>
      <c r="I15" s="177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00"/>
    </row>
    <row r="16" spans="1:85" ht="15" customHeight="1" thickBot="1">
      <c r="A16" s="119" t="s">
        <v>13</v>
      </c>
      <c r="B16" s="307">
        <f t="shared" si="0"/>
        <v>2650163.6199999996</v>
      </c>
      <c r="C16" s="300">
        <v>7479.681</v>
      </c>
      <c r="D16" s="300">
        <v>5251.548</v>
      </c>
      <c r="E16" s="300">
        <f>8936.706+2604329.245</f>
        <v>2613265.951</v>
      </c>
      <c r="F16" s="174">
        <f>5800+368.8</f>
        <v>6168.8</v>
      </c>
      <c r="G16" s="174">
        <v>8210.64</v>
      </c>
      <c r="H16" s="188">
        <v>9587</v>
      </c>
      <c r="I16" s="188">
        <v>200</v>
      </c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00"/>
    </row>
    <row r="17" spans="1:85" s="56" customFormat="1" ht="15" customHeight="1" thickBot="1">
      <c r="A17" s="170" t="s">
        <v>14</v>
      </c>
      <c r="B17" s="308">
        <f t="shared" si="0"/>
        <v>-1554690.927</v>
      </c>
      <c r="C17" s="319">
        <v>-18872</v>
      </c>
      <c r="D17" s="319">
        <v>-163799.342</v>
      </c>
      <c r="E17" s="319">
        <v>-1111950.969</v>
      </c>
      <c r="F17" s="319">
        <v>-9648.456</v>
      </c>
      <c r="G17" s="319">
        <v>-172240.16</v>
      </c>
      <c r="H17" s="319">
        <v>-21243</v>
      </c>
      <c r="I17" s="319">
        <v>-56937</v>
      </c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01"/>
    </row>
    <row r="18" spans="1:85" ht="15" customHeight="1" thickBot="1">
      <c r="A18" s="129" t="s">
        <v>15</v>
      </c>
      <c r="B18" s="309">
        <f t="shared" si="0"/>
        <v>-6683816.81</v>
      </c>
      <c r="C18" s="321">
        <v>-162300.215</v>
      </c>
      <c r="D18" s="321">
        <v>-1219936.425</v>
      </c>
      <c r="E18" s="321">
        <v>-4517090.003</v>
      </c>
      <c r="F18" s="320">
        <v>-71727.855</v>
      </c>
      <c r="G18" s="320">
        <v>-619293.312</v>
      </c>
      <c r="H18" s="320">
        <v>-85772</v>
      </c>
      <c r="I18" s="320">
        <v>-7697</v>
      </c>
      <c r="J18" s="118"/>
      <c r="K18" s="130"/>
      <c r="L18" s="130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00"/>
    </row>
    <row r="19" spans="1:85" s="124" customFormat="1" ht="15" customHeight="1" thickBot="1">
      <c r="A19" s="170" t="s">
        <v>16</v>
      </c>
      <c r="B19" s="308">
        <f t="shared" si="0"/>
        <v>-2014000.599</v>
      </c>
      <c r="C19" s="322">
        <v>-2086.37</v>
      </c>
      <c r="D19" s="322">
        <v>-233930.046</v>
      </c>
      <c r="E19" s="322">
        <v>-1247553.302</v>
      </c>
      <c r="F19" s="319">
        <v>-72538.112</v>
      </c>
      <c r="G19" s="319">
        <v>-595736.769</v>
      </c>
      <c r="H19" s="313">
        <v>162365</v>
      </c>
      <c r="I19" s="319">
        <v>-24521</v>
      </c>
      <c r="J19" s="132"/>
      <c r="K19" s="132"/>
      <c r="L19" s="13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3"/>
    </row>
    <row r="20" spans="1:85" s="124" customFormat="1" ht="15" customHeight="1" thickBot="1">
      <c r="A20" s="170" t="s">
        <v>17</v>
      </c>
      <c r="B20" s="308">
        <f t="shared" si="0"/>
        <v>22402806.025999997</v>
      </c>
      <c r="C20" s="314">
        <f>+C14+C19</f>
        <v>602062.5650000001</v>
      </c>
      <c r="D20" s="322">
        <f>+D19+D14</f>
        <v>756043.4500000001</v>
      </c>
      <c r="E20" s="315">
        <f>+E14+E19</f>
        <v>16684399.363</v>
      </c>
      <c r="F20" s="315">
        <f>+F19+F14</f>
        <v>121784.639</v>
      </c>
      <c r="G20" s="313">
        <f>+G19+G14</f>
        <v>3304441.009</v>
      </c>
      <c r="H20" s="313">
        <v>687142</v>
      </c>
      <c r="I20" s="313">
        <v>246933</v>
      </c>
      <c r="J20" s="122"/>
      <c r="K20" s="122"/>
      <c r="L20" s="13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3"/>
    </row>
    <row r="21" spans="1:85" ht="15" customHeight="1" thickBot="1">
      <c r="A21" s="127" t="s">
        <v>18</v>
      </c>
      <c r="B21" s="306">
        <f t="shared" si="0"/>
        <v>6200457.029000001</v>
      </c>
      <c r="C21" s="208">
        <v>285230.733</v>
      </c>
      <c r="D21" s="209">
        <f>715356.382+27984.788</f>
        <v>743341.1699999999</v>
      </c>
      <c r="E21" s="205">
        <v>4215117.905</v>
      </c>
      <c r="F21" s="205">
        <v>51942.36</v>
      </c>
      <c r="G21" s="210">
        <v>652419.861</v>
      </c>
      <c r="H21" s="210">
        <v>209788</v>
      </c>
      <c r="I21" s="210">
        <v>42617</v>
      </c>
      <c r="J21" s="130"/>
      <c r="K21" s="130"/>
      <c r="L21" s="130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00"/>
    </row>
    <row r="22" spans="1:85" ht="15" customHeight="1">
      <c r="A22" s="116" t="s">
        <v>77</v>
      </c>
      <c r="B22" s="305">
        <f t="shared" si="0"/>
        <v>7359125.420000001</v>
      </c>
      <c r="C22" s="189">
        <v>305077.741</v>
      </c>
      <c r="D22" s="189">
        <f>769761.832+101419.066+5092.919+16329.18+7990.401</f>
        <v>900593.398</v>
      </c>
      <c r="E22" s="205">
        <v>5038864.877</v>
      </c>
      <c r="F22" s="189">
        <v>57729.404</v>
      </c>
      <c r="G22" s="189">
        <v>751729</v>
      </c>
      <c r="H22" s="189">
        <v>219674</v>
      </c>
      <c r="I22" s="189">
        <v>85457</v>
      </c>
      <c r="J22" s="118"/>
      <c r="K22" s="130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00"/>
    </row>
    <row r="23" spans="1:85" ht="15" customHeight="1" thickBot="1">
      <c r="A23" s="116" t="s">
        <v>76</v>
      </c>
      <c r="B23" s="305">
        <f t="shared" si="0"/>
        <v>99490.87</v>
      </c>
      <c r="C23" s="211">
        <v>70685</v>
      </c>
      <c r="D23" s="211">
        <v>0</v>
      </c>
      <c r="E23" s="211">
        <v>11088.873</v>
      </c>
      <c r="F23" s="211">
        <v>5194.997</v>
      </c>
      <c r="G23" s="211">
        <v>0</v>
      </c>
      <c r="H23" s="211">
        <v>0</v>
      </c>
      <c r="I23" s="211">
        <v>12522</v>
      </c>
      <c r="J23" s="118"/>
      <c r="K23" s="130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00"/>
    </row>
    <row r="24" spans="1:85" s="106" customFormat="1" ht="15" customHeight="1" thickBot="1">
      <c r="A24" s="316" t="s">
        <v>19</v>
      </c>
      <c r="B24" s="314">
        <f t="shared" si="0"/>
        <v>-1158668.391</v>
      </c>
      <c r="C24" s="319">
        <f>+C21-C22</f>
        <v>-19847.007999999973</v>
      </c>
      <c r="D24" s="319">
        <f aca="true" t="shared" si="2" ref="D24:I24">+D21-D22</f>
        <v>-157252.22800000012</v>
      </c>
      <c r="E24" s="319">
        <f t="shared" si="2"/>
        <v>-823746.9720000001</v>
      </c>
      <c r="F24" s="319">
        <f>+F21-F22</f>
        <v>-5787.044000000002</v>
      </c>
      <c r="G24" s="319">
        <f>+G21-G22</f>
        <v>-99309.13899999997</v>
      </c>
      <c r="H24" s="319">
        <f>+H21-H22</f>
        <v>-9886</v>
      </c>
      <c r="I24" s="319">
        <f t="shared" si="2"/>
        <v>-42840</v>
      </c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34"/>
    </row>
    <row r="25" spans="1:10" ht="12.75" thickBot="1">
      <c r="A25" s="317" t="s">
        <v>78</v>
      </c>
      <c r="B25" s="314">
        <f t="shared" si="0"/>
        <v>-1554690.471</v>
      </c>
      <c r="C25" s="319">
        <v>-18872</v>
      </c>
      <c r="D25" s="319">
        <v>-163799.342</v>
      </c>
      <c r="E25" s="319">
        <v>-1111950.969</v>
      </c>
      <c r="F25" s="319">
        <v>-9648</v>
      </c>
      <c r="G25" s="319">
        <v>-172240.16</v>
      </c>
      <c r="H25" s="319">
        <v>-21243</v>
      </c>
      <c r="I25" s="319">
        <v>-56937</v>
      </c>
      <c r="J25" s="94"/>
    </row>
    <row r="26" spans="1:10" ht="12">
      <c r="A26" s="102"/>
      <c r="B26" s="171"/>
      <c r="C26" s="171"/>
      <c r="D26" s="171"/>
      <c r="E26" s="171"/>
      <c r="F26" s="171"/>
      <c r="G26" s="171"/>
      <c r="H26" s="171"/>
      <c r="I26" s="168"/>
      <c r="J26" s="94"/>
    </row>
    <row r="27" spans="1:10" ht="12">
      <c r="A27" s="383" t="s">
        <v>104</v>
      </c>
      <c r="B27" s="383"/>
      <c r="C27" s="38"/>
      <c r="J27" s="94"/>
    </row>
    <row r="28" spans="1:10" ht="12">
      <c r="A28" s="271"/>
      <c r="B28" s="272"/>
      <c r="C28" s="38"/>
      <c r="J28" s="94"/>
    </row>
    <row r="29" spans="1:10" ht="26.25" customHeight="1">
      <c r="A29" s="273" t="s">
        <v>99</v>
      </c>
      <c r="B29" s="272"/>
      <c r="C29" s="38"/>
      <c r="J29" s="94"/>
    </row>
    <row r="30" spans="1:10" ht="12">
      <c r="A30" s="102"/>
      <c r="B30" s="38"/>
      <c r="C30" s="38"/>
      <c r="J30" s="94"/>
    </row>
    <row r="31" spans="1:10" ht="12">
      <c r="A31" s="102"/>
      <c r="B31" s="38"/>
      <c r="C31" s="38"/>
      <c r="J31" s="94"/>
    </row>
    <row r="32" spans="1:10" ht="12">
      <c r="A32" s="102"/>
      <c r="B32" s="38"/>
      <c r="C32" s="38"/>
      <c r="J32" s="94"/>
    </row>
    <row r="33" spans="1:10" ht="12">
      <c r="A33" s="102"/>
      <c r="B33" s="38"/>
      <c r="C33" s="38"/>
      <c r="J33" s="94"/>
    </row>
    <row r="34" spans="1:10" ht="12">
      <c r="A34" s="102"/>
      <c r="B34" s="38"/>
      <c r="C34" s="38"/>
      <c r="J34" s="94"/>
    </row>
    <row r="35" spans="1:10" ht="12">
      <c r="A35" s="102"/>
      <c r="B35" s="38"/>
      <c r="C35" s="38"/>
      <c r="J35" s="94"/>
    </row>
    <row r="36" spans="1:10" ht="12">
      <c r="A36" s="102"/>
      <c r="B36" s="38"/>
      <c r="C36" s="38"/>
      <c r="J36" s="94"/>
    </row>
    <row r="37" spans="1:10" ht="12">
      <c r="A37" s="102"/>
      <c r="B37" s="38"/>
      <c r="C37" s="38"/>
      <c r="J37" s="94"/>
    </row>
    <row r="38" spans="1:10" ht="12">
      <c r="A38" s="102"/>
      <c r="B38" s="38"/>
      <c r="C38" s="38"/>
      <c r="J38" s="94"/>
    </row>
    <row r="39" spans="1:10" ht="12">
      <c r="A39" s="102"/>
      <c r="B39" s="38"/>
      <c r="C39" s="38"/>
      <c r="J39" s="94"/>
    </row>
    <row r="40" spans="1:10" ht="12">
      <c r="A40" s="102"/>
      <c r="B40" s="38"/>
      <c r="C40" s="38"/>
      <c r="J40" s="94"/>
    </row>
    <row r="41" spans="1:10" ht="12">
      <c r="A41" s="102"/>
      <c r="B41" s="38"/>
      <c r="C41" s="38"/>
      <c r="J41" s="94"/>
    </row>
    <row r="42" spans="1:10" ht="12">
      <c r="A42" s="102"/>
      <c r="B42" s="38"/>
      <c r="C42" s="38"/>
      <c r="J42" s="94"/>
    </row>
    <row r="43" spans="1:10" ht="12">
      <c r="A43" s="102"/>
      <c r="B43" s="38"/>
      <c r="C43" s="38"/>
      <c r="J43" s="94"/>
    </row>
    <row r="44" spans="1:10" ht="12">
      <c r="A44" s="102"/>
      <c r="B44" s="38"/>
      <c r="C44" s="38"/>
      <c r="J44" s="94"/>
    </row>
    <row r="45" spans="1:3" ht="12">
      <c r="A45" s="38"/>
      <c r="B45" s="38"/>
      <c r="C45" s="38"/>
    </row>
    <row r="46" spans="10:85" ht="15" customHeight="1"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00"/>
    </row>
    <row r="47" spans="1:85" ht="15" customHeight="1">
      <c r="A47" s="103"/>
      <c r="B47" s="103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00"/>
    </row>
    <row r="48" spans="1:85" ht="15" customHeight="1">
      <c r="A48" s="103"/>
      <c r="B48" s="103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00"/>
    </row>
    <row r="49" spans="10:85" ht="15" customHeight="1"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00"/>
    </row>
    <row r="50" spans="10:85" ht="15" customHeight="1"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00"/>
    </row>
    <row r="51" spans="10:85" ht="15" customHeight="1"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00"/>
    </row>
    <row r="52" spans="10:85" ht="15" customHeight="1"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00"/>
    </row>
    <row r="53" spans="10:85" ht="15" customHeight="1"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00"/>
    </row>
    <row r="54" spans="10:85" ht="15" customHeight="1"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00"/>
    </row>
    <row r="55" spans="10:85" ht="15" customHeight="1"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00"/>
    </row>
    <row r="56" spans="10:85" ht="15" customHeight="1"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  <c r="CB56" s="136"/>
      <c r="CC56" s="136"/>
      <c r="CD56" s="136"/>
      <c r="CE56" s="136"/>
      <c r="CF56" s="136"/>
      <c r="CG56" s="100"/>
    </row>
    <row r="57" spans="10:85" ht="15" customHeight="1"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00"/>
    </row>
    <row r="58" spans="10:85" ht="15" customHeight="1"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00"/>
    </row>
    <row r="59" spans="10:85" ht="15" customHeight="1"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/>
      <c r="CG59" s="100"/>
    </row>
    <row r="60" spans="10:85" ht="15" customHeight="1"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00"/>
    </row>
    <row r="61" spans="10:85" ht="15" customHeight="1"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00"/>
    </row>
    <row r="62" spans="10:85" ht="15" customHeight="1"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00"/>
    </row>
    <row r="63" spans="1:85" s="56" customFormat="1" ht="15" customHeight="1">
      <c r="A63" s="37"/>
      <c r="B63" s="37"/>
      <c r="I63" s="169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01"/>
    </row>
    <row r="64" spans="2:85" s="56" customFormat="1" ht="15" customHeight="1">
      <c r="B64" s="37"/>
      <c r="I64" s="169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3"/>
      <c r="CF64" s="143"/>
      <c r="CG64" s="101"/>
    </row>
    <row r="65" spans="9:85" s="56" customFormat="1" ht="15" customHeight="1">
      <c r="I65" s="169"/>
      <c r="J65" s="142"/>
      <c r="K65" s="142"/>
      <c r="L65" s="142"/>
      <c r="M65" s="142"/>
      <c r="N65" s="142"/>
      <c r="O65" s="145"/>
      <c r="P65" s="145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6"/>
      <c r="BB65" s="146"/>
      <c r="BC65" s="142"/>
      <c r="BD65" s="142"/>
      <c r="BE65" s="142"/>
      <c r="BF65" s="142"/>
      <c r="BG65" s="142"/>
      <c r="BH65" s="142"/>
      <c r="BI65" s="146"/>
      <c r="BJ65" s="146"/>
      <c r="BK65" s="142"/>
      <c r="BL65" s="142"/>
      <c r="BM65" s="142"/>
      <c r="BN65" s="142"/>
      <c r="BO65" s="143"/>
      <c r="BP65" s="143"/>
      <c r="BQ65" s="143"/>
      <c r="BR65" s="143"/>
      <c r="BS65" s="143"/>
      <c r="BT65" s="143"/>
      <c r="BU65" s="143"/>
      <c r="BV65" s="143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01"/>
    </row>
    <row r="66" spans="10:85" ht="15" customHeight="1"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00"/>
    </row>
    <row r="67" spans="10:85" ht="15" customHeight="1"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00"/>
    </row>
    <row r="68" spans="10:85" ht="15" customHeight="1"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00"/>
    </row>
    <row r="69" spans="10:85" ht="15" customHeight="1"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00"/>
    </row>
    <row r="70" spans="1:85" ht="15" customHeight="1">
      <c r="A70" s="103"/>
      <c r="B70" s="103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47"/>
      <c r="BU70" s="147"/>
      <c r="BV70" s="147"/>
      <c r="BW70" s="147"/>
      <c r="BX70" s="147"/>
      <c r="BY70" s="147"/>
      <c r="BZ70" s="147"/>
      <c r="CA70" s="147"/>
      <c r="CB70" s="147"/>
      <c r="CC70" s="147"/>
      <c r="CD70" s="147"/>
      <c r="CE70" s="147"/>
      <c r="CF70" s="147"/>
      <c r="CG70" s="100"/>
    </row>
    <row r="71" spans="1:85" ht="15" customHeight="1">
      <c r="A71" s="103"/>
      <c r="B71" s="103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00"/>
    </row>
    <row r="72" spans="1:85" ht="15" customHeight="1">
      <c r="A72" s="103"/>
      <c r="B72" s="103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00"/>
    </row>
    <row r="73" spans="1:85" ht="15" customHeight="1">
      <c r="A73" s="103"/>
      <c r="B73" s="103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00"/>
    </row>
    <row r="74" spans="1:85" ht="15" customHeight="1">
      <c r="A74" s="103"/>
      <c r="B74" s="103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4"/>
      <c r="BT74" s="144"/>
      <c r="BU74" s="144"/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00"/>
    </row>
    <row r="75" spans="10:85" ht="15" customHeight="1"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7"/>
      <c r="BT75" s="147"/>
      <c r="BU75" s="147"/>
      <c r="BV75" s="147"/>
      <c r="BW75" s="147"/>
      <c r="BX75" s="147"/>
      <c r="BY75" s="147"/>
      <c r="BZ75" s="147"/>
      <c r="CA75" s="147"/>
      <c r="CB75" s="147"/>
      <c r="CC75" s="147"/>
      <c r="CD75" s="147"/>
      <c r="CE75" s="147"/>
      <c r="CF75" s="147"/>
      <c r="CG75" s="100"/>
    </row>
    <row r="76" spans="10:85" ht="15" customHeight="1"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00"/>
    </row>
    <row r="77" spans="10:85" ht="15" customHeight="1"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00"/>
    </row>
    <row r="78" spans="10:85" ht="15" customHeight="1"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00"/>
    </row>
    <row r="79" spans="10:85" ht="15" customHeight="1"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4"/>
      <c r="CA79" s="144"/>
      <c r="CB79" s="144"/>
      <c r="CC79" s="144"/>
      <c r="CD79" s="144"/>
      <c r="CE79" s="144"/>
      <c r="CF79" s="144"/>
      <c r="CG79" s="100"/>
    </row>
    <row r="80" spans="10:85" ht="15" customHeight="1"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7"/>
      <c r="CF80" s="147"/>
      <c r="CG80" s="100"/>
    </row>
    <row r="81" spans="10:85" ht="15" customHeight="1"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00"/>
    </row>
    <row r="82" spans="10:85" ht="15" customHeight="1"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K82" s="144"/>
      <c r="BL82" s="144"/>
      <c r="BM82" s="144"/>
      <c r="BN82" s="144"/>
      <c r="BO82" s="144"/>
      <c r="BP82" s="144"/>
      <c r="BQ82" s="144"/>
      <c r="BR82" s="144"/>
      <c r="BS82" s="144"/>
      <c r="BT82" s="144"/>
      <c r="BU82" s="144"/>
      <c r="BV82" s="144"/>
      <c r="BW82" s="144"/>
      <c r="BX82" s="144"/>
      <c r="BY82" s="144"/>
      <c r="BZ82" s="144"/>
      <c r="CA82" s="144"/>
      <c r="CB82" s="144"/>
      <c r="CC82" s="144"/>
      <c r="CD82" s="144"/>
      <c r="CE82" s="144"/>
      <c r="CF82" s="144"/>
      <c r="CG82" s="100"/>
    </row>
    <row r="83" spans="10:85" ht="15" customHeight="1"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  <c r="BF83" s="144"/>
      <c r="BG83" s="144"/>
      <c r="BH83" s="144"/>
      <c r="BI83" s="144"/>
      <c r="BJ83" s="144"/>
      <c r="BK83" s="144"/>
      <c r="BL83" s="144"/>
      <c r="BM83" s="144"/>
      <c r="BN83" s="144"/>
      <c r="BO83" s="144"/>
      <c r="BP83" s="144"/>
      <c r="BQ83" s="144"/>
      <c r="BR83" s="144"/>
      <c r="BS83" s="144"/>
      <c r="BT83" s="144"/>
      <c r="BU83" s="144"/>
      <c r="BV83" s="144"/>
      <c r="BW83" s="144"/>
      <c r="BX83" s="144"/>
      <c r="BY83" s="144"/>
      <c r="BZ83" s="144"/>
      <c r="CA83" s="144"/>
      <c r="CB83" s="144"/>
      <c r="CC83" s="144"/>
      <c r="CD83" s="144"/>
      <c r="CE83" s="144"/>
      <c r="CF83" s="144"/>
      <c r="CG83" s="100"/>
    </row>
    <row r="84" spans="10:85" ht="15" customHeight="1"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4"/>
      <c r="BC84" s="144"/>
      <c r="BD84" s="144"/>
      <c r="BE84" s="144"/>
      <c r="BF84" s="144"/>
      <c r="BG84" s="144"/>
      <c r="BH84" s="144"/>
      <c r="BI84" s="144"/>
      <c r="BJ84" s="144"/>
      <c r="BK84" s="144"/>
      <c r="BL84" s="144"/>
      <c r="BM84" s="144"/>
      <c r="BN84" s="144"/>
      <c r="BO84" s="144"/>
      <c r="BP84" s="144"/>
      <c r="BQ84" s="144"/>
      <c r="BR84" s="144"/>
      <c r="BS84" s="144"/>
      <c r="BT84" s="144"/>
      <c r="BU84" s="144"/>
      <c r="BV84" s="144"/>
      <c r="BW84" s="144"/>
      <c r="BX84" s="144"/>
      <c r="BY84" s="144"/>
      <c r="BZ84" s="144"/>
      <c r="CA84" s="144"/>
      <c r="CB84" s="144"/>
      <c r="CC84" s="144"/>
      <c r="CD84" s="144"/>
      <c r="CE84" s="144"/>
      <c r="CF84" s="144"/>
      <c r="CG84" s="100"/>
    </row>
    <row r="85" spans="10:85" ht="15" customHeight="1"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7"/>
      <c r="CE85" s="147"/>
      <c r="CF85" s="147"/>
      <c r="CG85" s="100"/>
    </row>
    <row r="86" spans="10:85" ht="15" customHeight="1"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  <c r="BI86" s="144"/>
      <c r="BJ86" s="144"/>
      <c r="BK86" s="144"/>
      <c r="BL86" s="144"/>
      <c r="BM86" s="144"/>
      <c r="BN86" s="144"/>
      <c r="BO86" s="144"/>
      <c r="BP86" s="144"/>
      <c r="BQ86" s="144"/>
      <c r="BR86" s="144"/>
      <c r="BS86" s="144"/>
      <c r="BT86" s="144"/>
      <c r="BU86" s="144"/>
      <c r="BV86" s="144"/>
      <c r="BW86" s="144"/>
      <c r="BX86" s="144"/>
      <c r="BY86" s="144"/>
      <c r="BZ86" s="144"/>
      <c r="CA86" s="144"/>
      <c r="CB86" s="144"/>
      <c r="CC86" s="144"/>
      <c r="CD86" s="144"/>
      <c r="CE86" s="144"/>
      <c r="CF86" s="144"/>
      <c r="CG86" s="100"/>
    </row>
    <row r="87" spans="10:85" ht="15" customHeight="1"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4"/>
      <c r="BH87" s="144"/>
      <c r="BI87" s="144"/>
      <c r="BJ87" s="144"/>
      <c r="BK87" s="144"/>
      <c r="BL87" s="144"/>
      <c r="BM87" s="144"/>
      <c r="BN87" s="144"/>
      <c r="BO87" s="144"/>
      <c r="BP87" s="144"/>
      <c r="BQ87" s="144"/>
      <c r="BR87" s="144"/>
      <c r="BS87" s="144"/>
      <c r="BT87" s="144"/>
      <c r="BU87" s="144"/>
      <c r="BV87" s="144"/>
      <c r="BW87" s="144"/>
      <c r="BX87" s="144"/>
      <c r="BY87" s="144"/>
      <c r="BZ87" s="144"/>
      <c r="CA87" s="144"/>
      <c r="CB87" s="144"/>
      <c r="CC87" s="144"/>
      <c r="CD87" s="144"/>
      <c r="CE87" s="144"/>
      <c r="CF87" s="144"/>
      <c r="CG87" s="100"/>
    </row>
    <row r="88" spans="10:85" ht="15" customHeight="1"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4"/>
      <c r="BE88" s="144"/>
      <c r="BF88" s="144"/>
      <c r="BG88" s="144"/>
      <c r="BH88" s="144"/>
      <c r="BI88" s="144"/>
      <c r="BJ88" s="144"/>
      <c r="BK88" s="144"/>
      <c r="BL88" s="144"/>
      <c r="BM88" s="144"/>
      <c r="BN88" s="144"/>
      <c r="BO88" s="144"/>
      <c r="BP88" s="144"/>
      <c r="BQ88" s="144"/>
      <c r="BR88" s="144"/>
      <c r="BS88" s="144"/>
      <c r="BT88" s="144"/>
      <c r="BU88" s="144"/>
      <c r="BV88" s="144"/>
      <c r="BW88" s="144"/>
      <c r="BX88" s="144"/>
      <c r="BY88" s="144"/>
      <c r="BZ88" s="144"/>
      <c r="CA88" s="144"/>
      <c r="CB88" s="144"/>
      <c r="CC88" s="144"/>
      <c r="CD88" s="144"/>
      <c r="CE88" s="144"/>
      <c r="CF88" s="144"/>
      <c r="CG88" s="100"/>
    </row>
    <row r="89" spans="10:85" ht="15" customHeight="1"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44"/>
      <c r="BD89" s="144"/>
      <c r="BE89" s="144"/>
      <c r="BF89" s="144"/>
      <c r="BG89" s="144"/>
      <c r="BH89" s="144"/>
      <c r="BI89" s="144"/>
      <c r="BJ89" s="144"/>
      <c r="BK89" s="144"/>
      <c r="BL89" s="144"/>
      <c r="BM89" s="144"/>
      <c r="BN89" s="144"/>
      <c r="BO89" s="144"/>
      <c r="BP89" s="144"/>
      <c r="BQ89" s="144"/>
      <c r="BR89" s="144"/>
      <c r="BS89" s="144"/>
      <c r="BT89" s="144"/>
      <c r="BU89" s="144"/>
      <c r="BV89" s="144"/>
      <c r="BW89" s="144"/>
      <c r="BX89" s="144"/>
      <c r="BY89" s="144"/>
      <c r="BZ89" s="144"/>
      <c r="CA89" s="144"/>
      <c r="CB89" s="144"/>
      <c r="CC89" s="144"/>
      <c r="CD89" s="144"/>
      <c r="CE89" s="144"/>
      <c r="CF89" s="144"/>
      <c r="CG89" s="100"/>
    </row>
    <row r="90" spans="10:85" ht="15" customHeight="1"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  <c r="BI90" s="144"/>
      <c r="BJ90" s="144"/>
      <c r="BK90" s="144"/>
      <c r="BL90" s="144"/>
      <c r="BM90" s="144"/>
      <c r="BN90" s="144"/>
      <c r="BO90" s="141"/>
      <c r="BP90" s="141"/>
      <c r="BQ90" s="141"/>
      <c r="BR90" s="141"/>
      <c r="BS90" s="141"/>
      <c r="BT90" s="141"/>
      <c r="BU90" s="141"/>
      <c r="BV90" s="141"/>
      <c r="BW90" s="141"/>
      <c r="BX90" s="141"/>
      <c r="BY90" s="141"/>
      <c r="BZ90" s="141"/>
      <c r="CA90" s="141"/>
      <c r="CB90" s="141"/>
      <c r="CC90" s="141"/>
      <c r="CD90" s="141"/>
      <c r="CE90" s="141"/>
      <c r="CF90" s="141"/>
      <c r="CG90" s="100"/>
    </row>
    <row r="91" spans="10:85" ht="15" customHeight="1">
      <c r="J91" s="142"/>
      <c r="K91" s="142"/>
      <c r="L91" s="142"/>
      <c r="M91" s="142"/>
      <c r="N91" s="142"/>
      <c r="O91" s="140"/>
      <c r="P91" s="140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0"/>
      <c r="BB91" s="140"/>
      <c r="BC91" s="142"/>
      <c r="BD91" s="142"/>
      <c r="BE91" s="142"/>
      <c r="BF91" s="142"/>
      <c r="BG91" s="142"/>
      <c r="BH91" s="142"/>
      <c r="BI91" s="140"/>
      <c r="BJ91" s="140"/>
      <c r="BK91" s="142"/>
      <c r="BL91" s="142"/>
      <c r="BM91" s="142"/>
      <c r="BN91" s="142"/>
      <c r="BO91" s="141"/>
      <c r="BP91" s="141"/>
      <c r="BQ91" s="141"/>
      <c r="BR91" s="141"/>
      <c r="BS91" s="141"/>
      <c r="BT91" s="141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00"/>
    </row>
    <row r="92" spans="10:85" ht="15" customHeight="1">
      <c r="J92" s="142"/>
      <c r="K92" s="142"/>
      <c r="L92" s="142"/>
      <c r="M92" s="142"/>
      <c r="N92" s="142"/>
      <c r="O92" s="140"/>
      <c r="P92" s="140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  <c r="BA92" s="140"/>
      <c r="BB92" s="140"/>
      <c r="BC92" s="142"/>
      <c r="BD92" s="142"/>
      <c r="BE92" s="142"/>
      <c r="BF92" s="142"/>
      <c r="BG92" s="142"/>
      <c r="BH92" s="142"/>
      <c r="BI92" s="140"/>
      <c r="BJ92" s="140"/>
      <c r="BK92" s="142"/>
      <c r="BL92" s="142"/>
      <c r="BM92" s="142"/>
      <c r="BN92" s="142"/>
      <c r="BO92" s="141"/>
      <c r="BP92" s="141"/>
      <c r="BQ92" s="141"/>
      <c r="BR92" s="141"/>
      <c r="BS92" s="141"/>
      <c r="BT92" s="141"/>
      <c r="BU92" s="141"/>
      <c r="BV92" s="141"/>
      <c r="BW92" s="141"/>
      <c r="BX92" s="141"/>
      <c r="BY92" s="141"/>
      <c r="BZ92" s="141"/>
      <c r="CA92" s="141"/>
      <c r="CB92" s="141"/>
      <c r="CC92" s="141"/>
      <c r="CD92" s="141"/>
      <c r="CE92" s="141"/>
      <c r="CF92" s="141"/>
      <c r="CG92" s="100"/>
    </row>
    <row r="93" spans="10:85" ht="15" customHeight="1">
      <c r="J93" s="149"/>
      <c r="K93" s="148"/>
      <c r="L93" s="149"/>
      <c r="M93" s="148"/>
      <c r="N93" s="149"/>
      <c r="O93" s="148"/>
      <c r="P93" s="149"/>
      <c r="Q93" s="148"/>
      <c r="R93" s="149"/>
      <c r="S93" s="148"/>
      <c r="T93" s="149"/>
      <c r="U93" s="148"/>
      <c r="V93" s="149"/>
      <c r="W93" s="148"/>
      <c r="X93" s="149"/>
      <c r="Y93" s="148"/>
      <c r="Z93" s="149"/>
      <c r="AA93" s="148"/>
      <c r="AB93" s="149"/>
      <c r="AC93" s="148"/>
      <c r="AD93" s="149"/>
      <c r="AE93" s="148"/>
      <c r="AF93" s="149"/>
      <c r="AG93" s="148"/>
      <c r="AH93" s="149"/>
      <c r="AI93" s="148"/>
      <c r="AJ93" s="149"/>
      <c r="AK93" s="148"/>
      <c r="AL93" s="149"/>
      <c r="AM93" s="148"/>
      <c r="AN93" s="149"/>
      <c r="AO93" s="148"/>
      <c r="AP93" s="149"/>
      <c r="AQ93" s="148"/>
      <c r="AR93" s="149"/>
      <c r="AS93" s="148"/>
      <c r="AT93" s="149"/>
      <c r="AU93" s="148"/>
      <c r="AV93" s="149"/>
      <c r="AW93" s="148"/>
      <c r="AX93" s="149"/>
      <c r="AY93" s="148"/>
      <c r="AZ93" s="149"/>
      <c r="BA93" s="148"/>
      <c r="BB93" s="149"/>
      <c r="BC93" s="148"/>
      <c r="BD93" s="149"/>
      <c r="BE93" s="148"/>
      <c r="BF93" s="149"/>
      <c r="BG93" s="148"/>
      <c r="BH93" s="149"/>
      <c r="BI93" s="148"/>
      <c r="BJ93" s="149"/>
      <c r="BK93" s="148"/>
      <c r="BL93" s="149"/>
      <c r="BM93" s="148"/>
      <c r="BN93" s="149"/>
      <c r="BO93" s="148"/>
      <c r="BP93" s="149"/>
      <c r="BQ93" s="148"/>
      <c r="BR93" s="149"/>
      <c r="BS93" s="148"/>
      <c r="BT93" s="149"/>
      <c r="BU93" s="148"/>
      <c r="BV93" s="149"/>
      <c r="BW93" s="148"/>
      <c r="BX93" s="149"/>
      <c r="BY93" s="148"/>
      <c r="BZ93" s="149"/>
      <c r="CA93" s="148"/>
      <c r="CB93" s="149"/>
      <c r="CC93" s="148"/>
      <c r="CD93" s="149"/>
      <c r="CE93" s="148"/>
      <c r="CF93" s="149"/>
      <c r="CG93" s="148"/>
    </row>
    <row r="94" spans="10:85" ht="15" customHeight="1">
      <c r="J94" s="149"/>
      <c r="K94" s="148"/>
      <c r="L94" s="149"/>
      <c r="M94" s="148"/>
      <c r="N94" s="149"/>
      <c r="O94" s="148"/>
      <c r="P94" s="149"/>
      <c r="Q94" s="148"/>
      <c r="R94" s="149"/>
      <c r="S94" s="148"/>
      <c r="T94" s="149"/>
      <c r="U94" s="148"/>
      <c r="V94" s="149"/>
      <c r="W94" s="148"/>
      <c r="X94" s="149"/>
      <c r="Y94" s="148"/>
      <c r="Z94" s="149"/>
      <c r="AA94" s="148"/>
      <c r="AB94" s="149"/>
      <c r="AC94" s="148"/>
      <c r="AD94" s="149"/>
      <c r="AE94" s="148"/>
      <c r="AF94" s="149"/>
      <c r="AG94" s="148"/>
      <c r="AH94" s="149"/>
      <c r="AI94" s="148"/>
      <c r="AJ94" s="149"/>
      <c r="AK94" s="148"/>
      <c r="AL94" s="149"/>
      <c r="AM94" s="148"/>
      <c r="AN94" s="149"/>
      <c r="AO94" s="148"/>
      <c r="AP94" s="149"/>
      <c r="AQ94" s="148"/>
      <c r="AR94" s="149"/>
      <c r="AS94" s="148"/>
      <c r="AT94" s="149"/>
      <c r="AU94" s="148"/>
      <c r="AV94" s="149"/>
      <c r="AW94" s="148"/>
      <c r="AX94" s="149"/>
      <c r="AY94" s="148"/>
      <c r="AZ94" s="149"/>
      <c r="BA94" s="148"/>
      <c r="BB94" s="149"/>
      <c r="BC94" s="148"/>
      <c r="BD94" s="149"/>
      <c r="BE94" s="148"/>
      <c r="BF94" s="149"/>
      <c r="BG94" s="148"/>
      <c r="BH94" s="149"/>
      <c r="BI94" s="148"/>
      <c r="BJ94" s="149"/>
      <c r="BK94" s="148"/>
      <c r="BL94" s="149"/>
      <c r="BM94" s="148"/>
      <c r="BN94" s="149"/>
      <c r="BO94" s="148"/>
      <c r="BP94" s="149"/>
      <c r="BQ94" s="148"/>
      <c r="BR94" s="149"/>
      <c r="BS94" s="148"/>
      <c r="BT94" s="149"/>
      <c r="BU94" s="148"/>
      <c r="BV94" s="149"/>
      <c r="BW94" s="148"/>
      <c r="BX94" s="149"/>
      <c r="BY94" s="148"/>
      <c r="BZ94" s="149"/>
      <c r="CA94" s="148"/>
      <c r="CB94" s="149"/>
      <c r="CC94" s="148"/>
      <c r="CD94" s="149"/>
      <c r="CE94" s="148"/>
      <c r="CF94" s="149"/>
      <c r="CG94" s="148"/>
    </row>
    <row r="95" spans="10:85" ht="15" customHeight="1">
      <c r="J95" s="149"/>
      <c r="K95" s="148"/>
      <c r="L95" s="149"/>
      <c r="M95" s="148"/>
      <c r="N95" s="149"/>
      <c r="O95" s="148"/>
      <c r="P95" s="149"/>
      <c r="Q95" s="148"/>
      <c r="R95" s="149"/>
      <c r="S95" s="148"/>
      <c r="T95" s="149"/>
      <c r="U95" s="148"/>
      <c r="V95" s="149"/>
      <c r="W95" s="148"/>
      <c r="X95" s="149"/>
      <c r="Y95" s="148"/>
      <c r="Z95" s="149"/>
      <c r="AA95" s="148"/>
      <c r="AB95" s="149"/>
      <c r="AC95" s="148"/>
      <c r="AD95" s="149"/>
      <c r="AE95" s="148"/>
      <c r="AF95" s="149"/>
      <c r="AG95" s="148"/>
      <c r="AH95" s="149"/>
      <c r="AI95" s="148"/>
      <c r="AJ95" s="149"/>
      <c r="AK95" s="148"/>
      <c r="AL95" s="149"/>
      <c r="AM95" s="148"/>
      <c r="AN95" s="149"/>
      <c r="AO95" s="148"/>
      <c r="AP95" s="149"/>
      <c r="AQ95" s="148"/>
      <c r="AR95" s="149"/>
      <c r="AS95" s="148"/>
      <c r="AT95" s="149"/>
      <c r="AU95" s="148"/>
      <c r="AV95" s="149"/>
      <c r="AW95" s="148"/>
      <c r="AX95" s="149"/>
      <c r="AY95" s="148"/>
      <c r="AZ95" s="149"/>
      <c r="BA95" s="148"/>
      <c r="BB95" s="149"/>
      <c r="BC95" s="148"/>
      <c r="BD95" s="149"/>
      <c r="BE95" s="148"/>
      <c r="BF95" s="149"/>
      <c r="BG95" s="148"/>
      <c r="BH95" s="149"/>
      <c r="BI95" s="148"/>
      <c r="BJ95" s="149"/>
      <c r="BK95" s="148"/>
      <c r="BL95" s="149"/>
      <c r="BM95" s="148"/>
      <c r="BN95" s="149"/>
      <c r="BO95" s="148"/>
      <c r="BP95" s="149"/>
      <c r="BQ95" s="148"/>
      <c r="BR95" s="149"/>
      <c r="BS95" s="148"/>
      <c r="BT95" s="149"/>
      <c r="BU95" s="148"/>
      <c r="BV95" s="149"/>
      <c r="BW95" s="148"/>
      <c r="BX95" s="149"/>
      <c r="BY95" s="148"/>
      <c r="BZ95" s="149"/>
      <c r="CA95" s="148"/>
      <c r="CB95" s="149"/>
      <c r="CC95" s="148"/>
      <c r="CD95" s="149"/>
      <c r="CE95" s="148"/>
      <c r="CF95" s="149"/>
      <c r="CG95" s="148"/>
    </row>
    <row r="96" spans="10:85" ht="15" customHeight="1">
      <c r="J96" s="149"/>
      <c r="K96" s="148"/>
      <c r="L96" s="149"/>
      <c r="M96" s="148"/>
      <c r="N96" s="149"/>
      <c r="O96" s="148"/>
      <c r="P96" s="149"/>
      <c r="Q96" s="148"/>
      <c r="R96" s="149"/>
      <c r="S96" s="148"/>
      <c r="T96" s="149"/>
      <c r="U96" s="148"/>
      <c r="V96" s="149"/>
      <c r="W96" s="148"/>
      <c r="X96" s="149"/>
      <c r="Y96" s="148"/>
      <c r="Z96" s="149"/>
      <c r="AA96" s="148"/>
      <c r="AB96" s="149"/>
      <c r="AC96" s="148"/>
      <c r="AD96" s="149"/>
      <c r="AE96" s="148"/>
      <c r="AF96" s="149"/>
      <c r="AG96" s="148"/>
      <c r="AH96" s="149"/>
      <c r="AI96" s="148"/>
      <c r="AJ96" s="149"/>
      <c r="AK96" s="148"/>
      <c r="AL96" s="149"/>
      <c r="AM96" s="148"/>
      <c r="AN96" s="149"/>
      <c r="AO96" s="148"/>
      <c r="AP96" s="149"/>
      <c r="AQ96" s="148"/>
      <c r="AR96" s="149"/>
      <c r="AS96" s="148"/>
      <c r="AT96" s="149"/>
      <c r="AU96" s="148"/>
      <c r="AV96" s="149"/>
      <c r="AW96" s="148"/>
      <c r="AX96" s="149"/>
      <c r="AY96" s="148"/>
      <c r="AZ96" s="149"/>
      <c r="BA96" s="148"/>
      <c r="BB96" s="149"/>
      <c r="BC96" s="148"/>
      <c r="BD96" s="149"/>
      <c r="BE96" s="148"/>
      <c r="BF96" s="149"/>
      <c r="BG96" s="148"/>
      <c r="BH96" s="149"/>
      <c r="BI96" s="148"/>
      <c r="BJ96" s="149"/>
      <c r="BK96" s="148"/>
      <c r="BL96" s="149"/>
      <c r="BM96" s="148"/>
      <c r="BN96" s="149"/>
      <c r="BO96" s="148"/>
      <c r="BP96" s="149"/>
      <c r="BQ96" s="148"/>
      <c r="BR96" s="149"/>
      <c r="BS96" s="148"/>
      <c r="BT96" s="149"/>
      <c r="BU96" s="148"/>
      <c r="BV96" s="149"/>
      <c r="BW96" s="148"/>
      <c r="BX96" s="149"/>
      <c r="BY96" s="148"/>
      <c r="BZ96" s="149"/>
      <c r="CA96" s="148"/>
      <c r="CB96" s="149"/>
      <c r="CC96" s="148"/>
      <c r="CD96" s="149"/>
      <c r="CE96" s="148"/>
      <c r="CF96" s="149"/>
      <c r="CG96" s="148"/>
    </row>
    <row r="97" spans="10:85" ht="15" customHeight="1"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8"/>
      <c r="BT97" s="148"/>
      <c r="BU97" s="148"/>
      <c r="BV97" s="148"/>
      <c r="BW97" s="148"/>
      <c r="BX97" s="148"/>
      <c r="BY97" s="148"/>
      <c r="BZ97" s="148"/>
      <c r="CA97" s="148"/>
      <c r="CB97" s="148"/>
      <c r="CC97" s="148"/>
      <c r="CD97" s="148"/>
      <c r="CE97" s="148"/>
      <c r="CF97" s="148"/>
      <c r="CG97" s="148"/>
    </row>
    <row r="98" spans="10:85" ht="15" customHeight="1"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  <c r="BQ98" s="148"/>
      <c r="BR98" s="148"/>
      <c r="BS98" s="148"/>
      <c r="BT98" s="148"/>
      <c r="BU98" s="148"/>
      <c r="BV98" s="148"/>
      <c r="BW98" s="148"/>
      <c r="BX98" s="148"/>
      <c r="BY98" s="148"/>
      <c r="BZ98" s="148"/>
      <c r="CA98" s="148"/>
      <c r="CB98" s="148"/>
      <c r="CC98" s="148"/>
      <c r="CD98" s="148"/>
      <c r="CE98" s="148"/>
      <c r="CF98" s="148"/>
      <c r="CG98" s="148"/>
    </row>
    <row r="99" spans="10:85" ht="15" customHeight="1"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  <c r="BQ99" s="148"/>
      <c r="BR99" s="148"/>
      <c r="BS99" s="148"/>
      <c r="BT99" s="148"/>
      <c r="BU99" s="148"/>
      <c r="BV99" s="148"/>
      <c r="BW99" s="148"/>
      <c r="BX99" s="148"/>
      <c r="BY99" s="148"/>
      <c r="BZ99" s="148"/>
      <c r="CA99" s="148"/>
      <c r="CB99" s="148"/>
      <c r="CC99" s="148"/>
      <c r="CD99" s="148"/>
      <c r="CE99" s="148"/>
      <c r="CF99" s="148"/>
      <c r="CG99" s="148"/>
    </row>
    <row r="100" spans="10:85" ht="15" customHeight="1"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8"/>
      <c r="BR100" s="148"/>
      <c r="BS100" s="148"/>
      <c r="BT100" s="148"/>
      <c r="BU100" s="148"/>
      <c r="BV100" s="148"/>
      <c r="BW100" s="148"/>
      <c r="BX100" s="148"/>
      <c r="BY100" s="148"/>
      <c r="BZ100" s="148"/>
      <c r="CA100" s="148"/>
      <c r="CB100" s="148"/>
      <c r="CC100" s="148"/>
      <c r="CD100" s="148"/>
      <c r="CE100" s="148"/>
      <c r="CF100" s="148"/>
      <c r="CG100" s="148"/>
    </row>
    <row r="101" spans="10:85" ht="15" customHeight="1"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  <c r="BQ101" s="148"/>
      <c r="BR101" s="148"/>
      <c r="BS101" s="148"/>
      <c r="BT101" s="148"/>
      <c r="BU101" s="148"/>
      <c r="BV101" s="148"/>
      <c r="BW101" s="148"/>
      <c r="BX101" s="148"/>
      <c r="BY101" s="148"/>
      <c r="BZ101" s="148"/>
      <c r="CA101" s="148"/>
      <c r="CB101" s="148"/>
      <c r="CC101" s="148"/>
      <c r="CD101" s="148"/>
      <c r="CE101" s="148"/>
      <c r="CF101" s="148"/>
      <c r="CG101" s="148"/>
    </row>
    <row r="102" spans="10:85" ht="15" customHeight="1"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  <c r="BQ102" s="148"/>
      <c r="BR102" s="148"/>
      <c r="BS102" s="148"/>
      <c r="BT102" s="148"/>
      <c r="BU102" s="148"/>
      <c r="BV102" s="148"/>
      <c r="BW102" s="148"/>
      <c r="BX102" s="148"/>
      <c r="BY102" s="148"/>
      <c r="BZ102" s="148"/>
      <c r="CA102" s="148"/>
      <c r="CB102" s="148"/>
      <c r="CC102" s="148"/>
      <c r="CD102" s="148"/>
      <c r="CE102" s="148"/>
      <c r="CF102" s="148"/>
      <c r="CG102" s="148"/>
    </row>
    <row r="103" spans="10:85" ht="15" customHeight="1"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  <c r="BQ103" s="148"/>
      <c r="BR103" s="148"/>
      <c r="BS103" s="148"/>
      <c r="BT103" s="148"/>
      <c r="BU103" s="148"/>
      <c r="BV103" s="148"/>
      <c r="BW103" s="148"/>
      <c r="BX103" s="148"/>
      <c r="BY103" s="148"/>
      <c r="BZ103" s="148"/>
      <c r="CA103" s="148"/>
      <c r="CB103" s="148"/>
      <c r="CC103" s="148"/>
      <c r="CD103" s="148"/>
      <c r="CE103" s="148"/>
      <c r="CF103" s="148"/>
      <c r="CG103" s="148"/>
    </row>
    <row r="104" spans="10:85" ht="15" customHeight="1"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  <c r="BQ104" s="148"/>
      <c r="BR104" s="148"/>
      <c r="BS104" s="148"/>
      <c r="BT104" s="148"/>
      <c r="BU104" s="148"/>
      <c r="BV104" s="148"/>
      <c r="BW104" s="148"/>
      <c r="BX104" s="148"/>
      <c r="BY104" s="148"/>
      <c r="BZ104" s="148"/>
      <c r="CA104" s="148"/>
      <c r="CB104" s="148"/>
      <c r="CC104" s="148"/>
      <c r="CD104" s="148"/>
      <c r="CE104" s="148"/>
      <c r="CF104" s="148"/>
      <c r="CG104" s="148"/>
    </row>
    <row r="105" spans="10:85" ht="15" customHeight="1"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  <c r="BQ105" s="148"/>
      <c r="BR105" s="148"/>
      <c r="BS105" s="148"/>
      <c r="BT105" s="148"/>
      <c r="BU105" s="148"/>
      <c r="BV105" s="148"/>
      <c r="BW105" s="148"/>
      <c r="BX105" s="148"/>
      <c r="BY105" s="148"/>
      <c r="BZ105" s="148"/>
      <c r="CA105" s="148"/>
      <c r="CB105" s="148"/>
      <c r="CC105" s="148"/>
      <c r="CD105" s="148"/>
      <c r="CE105" s="148"/>
      <c r="CF105" s="148"/>
      <c r="CG105" s="148"/>
    </row>
    <row r="106" spans="10:85" ht="15" customHeight="1"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  <c r="BQ106" s="148"/>
      <c r="BR106" s="148"/>
      <c r="BS106" s="148"/>
      <c r="BT106" s="148"/>
      <c r="BU106" s="148"/>
      <c r="BV106" s="148"/>
      <c r="BW106" s="148"/>
      <c r="BX106" s="148"/>
      <c r="BY106" s="148"/>
      <c r="BZ106" s="148"/>
      <c r="CA106" s="148"/>
      <c r="CB106" s="148"/>
      <c r="CC106" s="148"/>
      <c r="CD106" s="148"/>
      <c r="CE106" s="148"/>
      <c r="CF106" s="148"/>
      <c r="CG106" s="148"/>
    </row>
    <row r="107" spans="10:85" ht="15" customHeight="1"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  <c r="BQ107" s="148"/>
      <c r="BR107" s="148"/>
      <c r="BS107" s="148"/>
      <c r="BT107" s="148"/>
      <c r="BU107" s="148"/>
      <c r="BV107" s="148"/>
      <c r="BW107" s="148"/>
      <c r="BX107" s="148"/>
      <c r="BY107" s="148"/>
      <c r="BZ107" s="148"/>
      <c r="CA107" s="148"/>
      <c r="CB107" s="148"/>
      <c r="CC107" s="148"/>
      <c r="CD107" s="148"/>
      <c r="CE107" s="148"/>
      <c r="CF107" s="148"/>
      <c r="CG107" s="148"/>
    </row>
    <row r="108" spans="10:85" ht="15" customHeight="1"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  <c r="BQ108" s="148"/>
      <c r="BR108" s="148"/>
      <c r="BS108" s="148"/>
      <c r="BT108" s="148"/>
      <c r="BU108" s="148"/>
      <c r="BV108" s="148"/>
      <c r="BW108" s="148"/>
      <c r="BX108" s="148"/>
      <c r="BY108" s="148"/>
      <c r="BZ108" s="148"/>
      <c r="CA108" s="148"/>
      <c r="CB108" s="148"/>
      <c r="CC108" s="148"/>
      <c r="CD108" s="148"/>
      <c r="CE108" s="148"/>
      <c r="CF108" s="148"/>
      <c r="CG108" s="148"/>
    </row>
    <row r="109" spans="10:85" ht="15" customHeight="1"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8"/>
      <c r="CB109" s="148"/>
      <c r="CC109" s="148"/>
      <c r="CD109" s="148"/>
      <c r="CE109" s="148"/>
      <c r="CF109" s="148"/>
      <c r="CG109" s="148"/>
    </row>
    <row r="110" spans="10:85" ht="15" customHeight="1"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8"/>
      <c r="BT110" s="148"/>
      <c r="BU110" s="148"/>
      <c r="BV110" s="148"/>
      <c r="BW110" s="148"/>
      <c r="BX110" s="148"/>
      <c r="BY110" s="148"/>
      <c r="BZ110" s="148"/>
      <c r="CA110" s="148"/>
      <c r="CB110" s="148"/>
      <c r="CC110" s="148"/>
      <c r="CD110" s="148"/>
      <c r="CE110" s="148"/>
      <c r="CF110" s="148"/>
      <c r="CG110" s="148"/>
    </row>
    <row r="111" spans="10:85" ht="15" customHeight="1"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  <c r="BQ111" s="148"/>
      <c r="BR111" s="148"/>
      <c r="BS111" s="148"/>
      <c r="BT111" s="148"/>
      <c r="BU111" s="148"/>
      <c r="BV111" s="148"/>
      <c r="BW111" s="148"/>
      <c r="BX111" s="148"/>
      <c r="BY111" s="148"/>
      <c r="BZ111" s="148"/>
      <c r="CA111" s="148"/>
      <c r="CB111" s="148"/>
      <c r="CC111" s="148"/>
      <c r="CD111" s="148"/>
      <c r="CE111" s="148"/>
      <c r="CF111" s="148"/>
      <c r="CG111" s="148"/>
    </row>
    <row r="112" spans="10:85" ht="15" customHeight="1"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  <c r="BQ112" s="148"/>
      <c r="BR112" s="148"/>
      <c r="BS112" s="148"/>
      <c r="BT112" s="148"/>
      <c r="BU112" s="148"/>
      <c r="BV112" s="148"/>
      <c r="BW112" s="148"/>
      <c r="BX112" s="148"/>
      <c r="BY112" s="148"/>
      <c r="BZ112" s="148"/>
      <c r="CA112" s="148"/>
      <c r="CB112" s="148"/>
      <c r="CC112" s="148"/>
      <c r="CD112" s="148"/>
      <c r="CE112" s="148"/>
      <c r="CF112" s="148"/>
      <c r="CG112" s="148"/>
    </row>
    <row r="113" spans="10:85" ht="15" customHeight="1"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8"/>
      <c r="BR113" s="148"/>
      <c r="BS113" s="148"/>
      <c r="BT113" s="148"/>
      <c r="BU113" s="148"/>
      <c r="BV113" s="148"/>
      <c r="BW113" s="148"/>
      <c r="BX113" s="148"/>
      <c r="BY113" s="148"/>
      <c r="BZ113" s="148"/>
      <c r="CA113" s="148"/>
      <c r="CB113" s="148"/>
      <c r="CC113" s="148"/>
      <c r="CD113" s="148"/>
      <c r="CE113" s="148"/>
      <c r="CF113" s="148"/>
      <c r="CG113" s="148"/>
    </row>
    <row r="114" spans="10:85" ht="15" customHeight="1"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  <c r="BQ114" s="148"/>
      <c r="BR114" s="148"/>
      <c r="BS114" s="148"/>
      <c r="BT114" s="148"/>
      <c r="BU114" s="148"/>
      <c r="BV114" s="148"/>
      <c r="BW114" s="148"/>
      <c r="BX114" s="148"/>
      <c r="BY114" s="148"/>
      <c r="BZ114" s="148"/>
      <c r="CA114" s="148"/>
      <c r="CB114" s="148"/>
      <c r="CC114" s="148"/>
      <c r="CD114" s="148"/>
      <c r="CE114" s="148"/>
      <c r="CF114" s="148"/>
      <c r="CG114" s="148"/>
    </row>
    <row r="115" spans="10:85" ht="15" customHeight="1"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  <c r="BQ115" s="148"/>
      <c r="BR115" s="148"/>
      <c r="BS115" s="148"/>
      <c r="BT115" s="148"/>
      <c r="BU115" s="148"/>
      <c r="BV115" s="148"/>
      <c r="BW115" s="148"/>
      <c r="BX115" s="148"/>
      <c r="BY115" s="148"/>
      <c r="BZ115" s="148"/>
      <c r="CA115" s="148"/>
      <c r="CB115" s="148"/>
      <c r="CC115" s="148"/>
      <c r="CD115" s="148"/>
      <c r="CE115" s="148"/>
      <c r="CF115" s="148"/>
      <c r="CG115" s="148"/>
    </row>
    <row r="116" spans="10:85" ht="15" customHeight="1"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  <c r="BI116" s="148"/>
      <c r="BJ116" s="148"/>
      <c r="BK116" s="148"/>
      <c r="BL116" s="148"/>
      <c r="BM116" s="148"/>
      <c r="BN116" s="148"/>
      <c r="BO116" s="148"/>
      <c r="BP116" s="148"/>
      <c r="BQ116" s="148"/>
      <c r="BR116" s="148"/>
      <c r="BS116" s="148"/>
      <c r="BT116" s="148"/>
      <c r="BU116" s="148"/>
      <c r="BV116" s="148"/>
      <c r="BW116" s="148"/>
      <c r="BX116" s="148"/>
      <c r="BY116" s="148"/>
      <c r="BZ116" s="148"/>
      <c r="CA116" s="148"/>
      <c r="CB116" s="148"/>
      <c r="CC116" s="148"/>
      <c r="CD116" s="148"/>
      <c r="CE116" s="148"/>
      <c r="CF116" s="148"/>
      <c r="CG116" s="148"/>
    </row>
    <row r="117" spans="10:85" ht="15" customHeight="1"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  <c r="BI117" s="148"/>
      <c r="BJ117" s="148"/>
      <c r="BK117" s="148"/>
      <c r="BL117" s="148"/>
      <c r="BM117" s="148"/>
      <c r="BN117" s="148"/>
      <c r="BO117" s="148"/>
      <c r="BP117" s="148"/>
      <c r="BQ117" s="148"/>
      <c r="BR117" s="148"/>
      <c r="BS117" s="148"/>
      <c r="BT117" s="148"/>
      <c r="BU117" s="148"/>
      <c r="BV117" s="148"/>
      <c r="BW117" s="148"/>
      <c r="BX117" s="148"/>
      <c r="BY117" s="148"/>
      <c r="BZ117" s="148"/>
      <c r="CA117" s="148"/>
      <c r="CB117" s="148"/>
      <c r="CC117" s="148"/>
      <c r="CD117" s="148"/>
      <c r="CE117" s="148"/>
      <c r="CF117" s="148"/>
      <c r="CG117" s="148"/>
    </row>
    <row r="118" spans="10:85" ht="15" customHeight="1"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  <c r="BI118" s="148"/>
      <c r="BJ118" s="148"/>
      <c r="BK118" s="148"/>
      <c r="BL118" s="148"/>
      <c r="BM118" s="148"/>
      <c r="BN118" s="148"/>
      <c r="BO118" s="148"/>
      <c r="BP118" s="148"/>
      <c r="BQ118" s="148"/>
      <c r="BR118" s="148"/>
      <c r="BS118" s="148"/>
      <c r="BT118" s="148"/>
      <c r="BU118" s="148"/>
      <c r="BV118" s="148"/>
      <c r="BW118" s="148"/>
      <c r="BX118" s="148"/>
      <c r="BY118" s="148"/>
      <c r="BZ118" s="148"/>
      <c r="CA118" s="148"/>
      <c r="CB118" s="148"/>
      <c r="CC118" s="148"/>
      <c r="CD118" s="148"/>
      <c r="CE118" s="148"/>
      <c r="CF118" s="148"/>
      <c r="CG118" s="148"/>
    </row>
    <row r="119" spans="10:85" ht="15" customHeight="1"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48"/>
      <c r="BO119" s="148"/>
      <c r="BP119" s="148"/>
      <c r="BQ119" s="148"/>
      <c r="BR119" s="148"/>
      <c r="BS119" s="148"/>
      <c r="BT119" s="148"/>
      <c r="BU119" s="148"/>
      <c r="BV119" s="148"/>
      <c r="BW119" s="148"/>
      <c r="BX119" s="148"/>
      <c r="BY119" s="148"/>
      <c r="BZ119" s="148"/>
      <c r="CA119" s="148"/>
      <c r="CB119" s="148"/>
      <c r="CC119" s="148"/>
      <c r="CD119" s="148"/>
      <c r="CE119" s="148"/>
      <c r="CF119" s="148"/>
      <c r="CG119" s="148"/>
    </row>
    <row r="120" spans="10:85" ht="15" customHeight="1"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  <c r="BQ120" s="148"/>
      <c r="BR120" s="148"/>
      <c r="BS120" s="148"/>
      <c r="BT120" s="148"/>
      <c r="BU120" s="148"/>
      <c r="BV120" s="148"/>
      <c r="BW120" s="148"/>
      <c r="BX120" s="148"/>
      <c r="BY120" s="148"/>
      <c r="BZ120" s="148"/>
      <c r="CA120" s="148"/>
      <c r="CB120" s="148"/>
      <c r="CC120" s="148"/>
      <c r="CD120" s="148"/>
      <c r="CE120" s="148"/>
      <c r="CF120" s="148"/>
      <c r="CG120" s="148"/>
    </row>
    <row r="121" spans="10:85" ht="15" customHeight="1">
      <c r="J121" s="150"/>
      <c r="K121" s="150"/>
      <c r="L121" s="150"/>
      <c r="M121" s="150"/>
      <c r="N121" s="150"/>
      <c r="O121" s="150"/>
      <c r="P121" s="150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52"/>
      <c r="AX121" s="152"/>
      <c r="AY121" s="152"/>
      <c r="AZ121" s="152"/>
      <c r="BA121" s="152"/>
      <c r="BB121" s="152"/>
      <c r="BC121" s="152"/>
      <c r="BD121" s="152"/>
      <c r="BE121" s="152"/>
      <c r="BF121" s="150"/>
      <c r="BG121" s="152"/>
      <c r="BH121" s="152"/>
      <c r="BI121" s="152"/>
      <c r="BJ121" s="152"/>
      <c r="BK121" s="152"/>
      <c r="BL121" s="152"/>
      <c r="BM121" s="153"/>
      <c r="BN121" s="153"/>
      <c r="BO121" s="100"/>
      <c r="BP121" s="100"/>
      <c r="BQ121" s="100"/>
      <c r="BR121" s="100"/>
      <c r="BS121" s="100"/>
      <c r="BT121" s="100"/>
      <c r="BU121" s="100"/>
      <c r="BV121" s="100"/>
      <c r="BW121" s="100"/>
      <c r="BX121" s="100"/>
      <c r="BY121" s="100"/>
      <c r="BZ121" s="100"/>
      <c r="CA121" s="100"/>
      <c r="CB121" s="100"/>
      <c r="CC121" s="100"/>
      <c r="CD121" s="100"/>
      <c r="CE121" s="100"/>
      <c r="CF121" s="100"/>
      <c r="CG121" s="100"/>
    </row>
    <row r="122" spans="10:84" ht="15.75" customHeight="1">
      <c r="J122" s="151"/>
      <c r="K122" s="151"/>
      <c r="L122" s="151"/>
      <c r="M122" s="151"/>
      <c r="N122" s="151"/>
      <c r="O122" s="151"/>
      <c r="P122" s="151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  <c r="BE122" s="104"/>
      <c r="BF122" s="154"/>
      <c r="BG122" s="104"/>
      <c r="BH122" s="104"/>
      <c r="BI122" s="104"/>
      <c r="BJ122" s="104"/>
      <c r="BK122" s="104"/>
      <c r="BL122" s="104"/>
      <c r="BM122" s="105"/>
      <c r="BN122" s="105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</row>
    <row r="123" spans="10:84" ht="15.75" customHeight="1">
      <c r="J123" s="151"/>
      <c r="K123" s="151"/>
      <c r="L123" s="151"/>
      <c r="M123" s="151"/>
      <c r="N123" s="151"/>
      <c r="O123" s="151"/>
      <c r="P123" s="151"/>
      <c r="Q123" s="155"/>
      <c r="R123" s="155"/>
      <c r="S123" s="155"/>
      <c r="T123" s="155"/>
      <c r="U123" s="155"/>
      <c r="V123" s="155"/>
      <c r="W123" s="155"/>
      <c r="X123" s="155"/>
      <c r="Y123" s="156"/>
      <c r="Z123" s="155"/>
      <c r="AA123" s="155"/>
      <c r="AB123" s="155"/>
      <c r="AC123" s="156"/>
      <c r="AD123" s="156"/>
      <c r="AE123" s="156"/>
      <c r="AF123" s="155"/>
      <c r="AG123" s="156"/>
      <c r="AH123" s="156"/>
      <c r="AI123" s="156"/>
      <c r="AJ123" s="156"/>
      <c r="AK123" s="155"/>
      <c r="AL123" s="155"/>
      <c r="AM123" s="155"/>
      <c r="AN123" s="155"/>
      <c r="AO123" s="155"/>
      <c r="AP123" s="155"/>
      <c r="AQ123" s="155"/>
      <c r="AR123" s="155"/>
      <c r="AS123" s="155"/>
      <c r="AT123" s="155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54"/>
      <c r="BG123" s="104"/>
      <c r="BH123" s="104"/>
      <c r="BI123" s="104"/>
      <c r="BJ123" s="104"/>
      <c r="BK123" s="155"/>
      <c r="BL123" s="155"/>
      <c r="BM123" s="157"/>
      <c r="BN123" s="105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</row>
    <row r="124" spans="10:84" ht="12">
      <c r="J124" s="151"/>
      <c r="K124" s="151"/>
      <c r="L124" s="151"/>
      <c r="M124" s="151"/>
      <c r="N124" s="151"/>
      <c r="O124" s="151"/>
      <c r="P124" s="151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54"/>
      <c r="BG124" s="104"/>
      <c r="BH124" s="104"/>
      <c r="BI124" s="104"/>
      <c r="BJ124" s="104"/>
      <c r="BK124" s="104"/>
      <c r="BL124" s="104"/>
      <c r="BM124" s="105"/>
      <c r="BN124" s="105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</row>
    <row r="125" spans="10:84" ht="12">
      <c r="J125" s="151"/>
      <c r="K125" s="151"/>
      <c r="L125" s="151"/>
      <c r="M125" s="151"/>
      <c r="N125" s="151"/>
      <c r="O125" s="151"/>
      <c r="P125" s="151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59"/>
      <c r="BG125" s="104"/>
      <c r="BH125" s="104"/>
      <c r="BI125" s="104"/>
      <c r="BJ125" s="104"/>
      <c r="BK125" s="104"/>
      <c r="BL125" s="104"/>
      <c r="BM125" s="105"/>
      <c r="BN125" s="105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</row>
    <row r="126" spans="10:84" ht="12">
      <c r="J126" s="158"/>
      <c r="K126" s="158"/>
      <c r="L126" s="158"/>
      <c r="M126" s="158"/>
      <c r="N126" s="158"/>
      <c r="O126" s="158"/>
      <c r="P126" s="158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159"/>
      <c r="BG126" s="39"/>
      <c r="BH126" s="39"/>
      <c r="BI126" s="39"/>
      <c r="BJ126" s="39"/>
      <c r="BK126" s="39"/>
      <c r="BL126" s="39"/>
      <c r="BM126" s="105"/>
      <c r="BN126" s="105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</row>
    <row r="127" spans="10:84" ht="12">
      <c r="J127" s="158"/>
      <c r="K127" s="158"/>
      <c r="L127" s="158"/>
      <c r="M127" s="158"/>
      <c r="N127" s="158"/>
      <c r="O127" s="158"/>
      <c r="P127" s="158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159"/>
      <c r="BG127" s="39"/>
      <c r="BH127" s="39"/>
      <c r="BI127" s="39"/>
      <c r="BJ127" s="39"/>
      <c r="BK127" s="39"/>
      <c r="BL127" s="39"/>
      <c r="BM127" s="105"/>
      <c r="BN127" s="105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</row>
    <row r="128" spans="10:84" ht="12">
      <c r="J128" s="158"/>
      <c r="K128" s="160"/>
      <c r="L128" s="160"/>
      <c r="M128" s="158"/>
      <c r="N128" s="158"/>
      <c r="O128" s="158"/>
      <c r="P128" s="158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159"/>
      <c r="BG128" s="39"/>
      <c r="BH128" s="39"/>
      <c r="BI128" s="39"/>
      <c r="BJ128" s="39"/>
      <c r="BK128" s="39"/>
      <c r="BL128" s="39"/>
      <c r="BM128" s="105"/>
      <c r="BN128" s="105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</row>
    <row r="129" spans="10:84" ht="12">
      <c r="J129" s="158"/>
      <c r="K129" s="160"/>
      <c r="L129" s="160"/>
      <c r="M129" s="158"/>
      <c r="N129" s="158"/>
      <c r="O129" s="158"/>
      <c r="P129" s="158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159"/>
      <c r="BG129" s="39"/>
      <c r="BH129" s="39"/>
      <c r="BI129" s="39"/>
      <c r="BJ129" s="39"/>
      <c r="BK129" s="39"/>
      <c r="BL129" s="39"/>
      <c r="BM129" s="105"/>
      <c r="BN129" s="105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</row>
    <row r="130" spans="10:84" ht="12">
      <c r="J130" s="158"/>
      <c r="K130" s="160"/>
      <c r="L130" s="160"/>
      <c r="M130" s="158"/>
      <c r="N130" s="158"/>
      <c r="O130" s="158"/>
      <c r="P130" s="158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159"/>
      <c r="BG130" s="39"/>
      <c r="BH130" s="39"/>
      <c r="BI130" s="39"/>
      <c r="BJ130" s="39"/>
      <c r="BK130" s="39"/>
      <c r="BL130" s="39"/>
      <c r="BM130" s="105"/>
      <c r="BN130" s="105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</row>
    <row r="131" spans="10:84" ht="12">
      <c r="J131" s="158"/>
      <c r="K131" s="160"/>
      <c r="L131" s="160"/>
      <c r="M131" s="158"/>
      <c r="N131" s="158"/>
      <c r="O131" s="158"/>
      <c r="P131" s="158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159"/>
      <c r="BG131" s="39"/>
      <c r="BH131" s="39"/>
      <c r="BI131" s="39"/>
      <c r="BJ131" s="39"/>
      <c r="BK131" s="39"/>
      <c r="BL131" s="39"/>
      <c r="BM131" s="105"/>
      <c r="BN131" s="105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</row>
    <row r="132" spans="10:84" ht="12">
      <c r="J132" s="158"/>
      <c r="K132" s="160"/>
      <c r="L132" s="160"/>
      <c r="M132" s="158"/>
      <c r="N132" s="158"/>
      <c r="O132" s="158"/>
      <c r="P132" s="158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159"/>
      <c r="BG132" s="39"/>
      <c r="BH132" s="39"/>
      <c r="BI132" s="39"/>
      <c r="BJ132" s="39"/>
      <c r="BK132" s="39"/>
      <c r="BL132" s="39"/>
      <c r="BM132" s="105"/>
      <c r="BN132" s="105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</row>
    <row r="133" spans="1:84" ht="12">
      <c r="A133" s="39"/>
      <c r="B133" s="39"/>
      <c r="C133" s="39"/>
      <c r="D133" s="39"/>
      <c r="E133" s="39"/>
      <c r="F133" s="39"/>
      <c r="G133" s="39"/>
      <c r="H133" s="39"/>
      <c r="J133" s="158"/>
      <c r="K133" s="39"/>
      <c r="L133" s="39"/>
      <c r="M133" s="158"/>
      <c r="N133" s="158"/>
      <c r="O133" s="158"/>
      <c r="P133" s="158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105"/>
      <c r="BN133" s="105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</row>
    <row r="134" spans="1:84" ht="12">
      <c r="A134" s="39"/>
      <c r="B134" s="39"/>
      <c r="C134" s="39"/>
      <c r="D134" s="39"/>
      <c r="E134" s="39"/>
      <c r="F134" s="39"/>
      <c r="G134" s="39"/>
      <c r="H134" s="39"/>
      <c r="J134" s="158"/>
      <c r="K134" s="39"/>
      <c r="L134" s="39"/>
      <c r="M134" s="158"/>
      <c r="N134" s="158"/>
      <c r="O134" s="158"/>
      <c r="P134" s="158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105"/>
      <c r="BN134" s="105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</row>
    <row r="135" spans="1:84" ht="12">
      <c r="A135" s="39"/>
      <c r="B135" s="39"/>
      <c r="C135" s="39"/>
      <c r="D135" s="39"/>
      <c r="E135" s="39"/>
      <c r="F135" s="39"/>
      <c r="G135" s="39"/>
      <c r="H135" s="39"/>
      <c r="J135" s="158"/>
      <c r="K135" s="39"/>
      <c r="L135" s="39"/>
      <c r="M135" s="158"/>
      <c r="N135" s="158"/>
      <c r="O135" s="158"/>
      <c r="P135" s="158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105"/>
      <c r="BN135" s="105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</row>
    <row r="136" spans="1:84" ht="12">
      <c r="A136" s="39"/>
      <c r="B136" s="39"/>
      <c r="C136" s="39"/>
      <c r="D136" s="39"/>
      <c r="E136" s="39"/>
      <c r="F136" s="39"/>
      <c r="G136" s="39"/>
      <c r="H136" s="39"/>
      <c r="J136" s="158"/>
      <c r="K136" s="39"/>
      <c r="L136" s="39"/>
      <c r="M136" s="158"/>
      <c r="N136" s="158"/>
      <c r="O136" s="158"/>
      <c r="P136" s="158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105"/>
      <c r="BN136" s="105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</row>
    <row r="137" spans="1:84" ht="12">
      <c r="A137" s="39"/>
      <c r="B137" s="39"/>
      <c r="C137" s="39"/>
      <c r="D137" s="39"/>
      <c r="E137" s="39"/>
      <c r="F137" s="39"/>
      <c r="G137" s="39"/>
      <c r="H137" s="39"/>
      <c r="J137" s="158"/>
      <c r="K137" s="39"/>
      <c r="L137" s="39"/>
      <c r="M137" s="158"/>
      <c r="N137" s="158"/>
      <c r="O137" s="158"/>
      <c r="P137" s="158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105"/>
      <c r="BN137" s="105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</row>
    <row r="138" spans="1:84" ht="12">
      <c r="A138" s="39"/>
      <c r="B138" s="39"/>
      <c r="C138" s="39"/>
      <c r="D138" s="39"/>
      <c r="E138" s="39"/>
      <c r="F138" s="39"/>
      <c r="G138" s="39"/>
      <c r="H138" s="39"/>
      <c r="J138" s="158"/>
      <c r="K138" s="39"/>
      <c r="L138" s="39"/>
      <c r="M138" s="158"/>
      <c r="N138" s="158"/>
      <c r="O138" s="158"/>
      <c r="P138" s="158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105"/>
      <c r="BN138" s="105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</row>
    <row r="139" spans="10:81" ht="12">
      <c r="J139" s="106"/>
      <c r="M139" s="106"/>
      <c r="N139" s="106"/>
      <c r="O139" s="106"/>
      <c r="P139" s="106"/>
      <c r="BM139" s="99"/>
      <c r="BN139" s="99"/>
      <c r="CC139" s="39"/>
    </row>
    <row r="140" spans="10:81" ht="12">
      <c r="J140" s="106"/>
      <c r="M140" s="106"/>
      <c r="N140" s="106"/>
      <c r="O140" s="106"/>
      <c r="P140" s="106"/>
      <c r="BM140" s="99"/>
      <c r="BN140" s="99"/>
      <c r="CC140" s="39"/>
    </row>
    <row r="141" spans="10:81" ht="12">
      <c r="J141" s="106"/>
      <c r="M141" s="106"/>
      <c r="N141" s="106"/>
      <c r="O141" s="106"/>
      <c r="P141" s="106"/>
      <c r="BM141" s="99"/>
      <c r="BN141" s="99"/>
      <c r="CC141" s="39"/>
    </row>
    <row r="142" spans="10:81" ht="12">
      <c r="J142" s="106"/>
      <c r="M142" s="106"/>
      <c r="N142" s="106"/>
      <c r="O142" s="106"/>
      <c r="P142" s="106"/>
      <c r="BM142" s="99"/>
      <c r="BN142" s="99"/>
      <c r="CC142" s="39"/>
    </row>
    <row r="143" spans="10:81" ht="12">
      <c r="J143" s="106"/>
      <c r="M143" s="106"/>
      <c r="N143" s="106"/>
      <c r="O143" s="106"/>
      <c r="P143" s="106"/>
      <c r="BM143" s="99"/>
      <c r="BN143" s="99"/>
      <c r="CC143" s="39"/>
    </row>
    <row r="144" spans="10:81" ht="12">
      <c r="J144" s="106"/>
      <c r="M144" s="106"/>
      <c r="N144" s="106"/>
      <c r="O144" s="106"/>
      <c r="P144" s="106"/>
      <c r="BM144" s="99"/>
      <c r="BN144" s="99"/>
      <c r="CC144" s="39"/>
    </row>
    <row r="145" spans="10:81" ht="12">
      <c r="J145" s="106"/>
      <c r="M145" s="106"/>
      <c r="N145" s="106"/>
      <c r="O145" s="106"/>
      <c r="P145" s="106"/>
      <c r="BM145" s="99"/>
      <c r="BN145" s="99"/>
      <c r="CC145" s="39"/>
    </row>
    <row r="146" spans="10:81" ht="12">
      <c r="J146" s="106"/>
      <c r="M146" s="106"/>
      <c r="N146" s="106"/>
      <c r="O146" s="106"/>
      <c r="P146" s="106"/>
      <c r="BM146" s="99"/>
      <c r="BN146" s="99"/>
      <c r="CC146" s="39"/>
    </row>
    <row r="147" spans="10:81" ht="12">
      <c r="J147" s="106"/>
      <c r="M147" s="106"/>
      <c r="N147" s="106"/>
      <c r="O147" s="106"/>
      <c r="P147" s="106"/>
      <c r="BM147" s="99"/>
      <c r="BN147" s="99"/>
      <c r="CC147" s="39"/>
    </row>
    <row r="148" spans="10:81" ht="12">
      <c r="J148" s="106"/>
      <c r="M148" s="106"/>
      <c r="N148" s="106"/>
      <c r="O148" s="106"/>
      <c r="P148" s="106"/>
      <c r="BM148" s="99"/>
      <c r="BN148" s="99"/>
      <c r="CC148" s="39"/>
    </row>
    <row r="149" spans="10:81" ht="12">
      <c r="J149" s="106"/>
      <c r="M149" s="106"/>
      <c r="N149" s="106"/>
      <c r="O149" s="106"/>
      <c r="P149" s="106"/>
      <c r="BM149" s="99"/>
      <c r="BN149" s="99"/>
      <c r="CC149" s="39"/>
    </row>
    <row r="150" spans="10:81" ht="12">
      <c r="J150" s="106"/>
      <c r="M150" s="106"/>
      <c r="N150" s="106"/>
      <c r="O150" s="106"/>
      <c r="P150" s="106"/>
      <c r="BM150" s="99"/>
      <c r="BN150" s="99"/>
      <c r="CC150" s="39"/>
    </row>
    <row r="151" spans="10:81" ht="12">
      <c r="J151" s="106"/>
      <c r="M151" s="106"/>
      <c r="N151" s="106"/>
      <c r="O151" s="106"/>
      <c r="P151" s="106"/>
      <c r="BM151" s="99"/>
      <c r="BN151" s="99"/>
      <c r="CC151" s="39"/>
    </row>
    <row r="152" spans="10:81" ht="12">
      <c r="J152" s="106"/>
      <c r="M152" s="106"/>
      <c r="N152" s="106"/>
      <c r="O152" s="106"/>
      <c r="P152" s="106"/>
      <c r="BM152" s="99"/>
      <c r="BN152" s="99"/>
      <c r="CC152" s="39"/>
    </row>
    <row r="153" spans="10:81" ht="12">
      <c r="J153" s="106"/>
      <c r="M153" s="106"/>
      <c r="N153" s="106"/>
      <c r="O153" s="106"/>
      <c r="P153" s="106"/>
      <c r="BM153" s="99"/>
      <c r="BN153" s="99"/>
      <c r="CC153" s="39"/>
    </row>
    <row r="154" spans="10:81" ht="12">
      <c r="J154" s="106"/>
      <c r="M154" s="106"/>
      <c r="N154" s="106"/>
      <c r="O154" s="106"/>
      <c r="P154" s="106"/>
      <c r="BM154" s="99"/>
      <c r="BN154" s="99"/>
      <c r="CC154" s="39"/>
    </row>
    <row r="155" spans="10:81" ht="12">
      <c r="J155" s="106"/>
      <c r="M155" s="106"/>
      <c r="N155" s="106"/>
      <c r="O155" s="106"/>
      <c r="P155" s="106"/>
      <c r="BM155" s="99"/>
      <c r="BN155" s="99"/>
      <c r="CC155" s="39"/>
    </row>
    <row r="156" spans="10:81" ht="12">
      <c r="J156" s="106"/>
      <c r="M156" s="106"/>
      <c r="N156" s="106"/>
      <c r="O156" s="106"/>
      <c r="P156" s="106"/>
      <c r="BM156" s="99"/>
      <c r="BN156" s="99"/>
      <c r="CC156" s="39"/>
    </row>
    <row r="157" spans="10:81" ht="12">
      <c r="J157" s="106"/>
      <c r="M157" s="106"/>
      <c r="N157" s="106"/>
      <c r="O157" s="106"/>
      <c r="P157" s="106"/>
      <c r="BM157" s="99"/>
      <c r="BN157" s="99"/>
      <c r="CC157" s="39"/>
    </row>
    <row r="158" spans="10:81" ht="12">
      <c r="J158" s="106"/>
      <c r="M158" s="106"/>
      <c r="N158" s="106"/>
      <c r="O158" s="106"/>
      <c r="P158" s="106"/>
      <c r="BM158" s="99"/>
      <c r="BN158" s="99"/>
      <c r="CC158" s="39"/>
    </row>
    <row r="159" spans="10:81" ht="12">
      <c r="J159" s="106"/>
      <c r="M159" s="106"/>
      <c r="N159" s="106"/>
      <c r="O159" s="106"/>
      <c r="P159" s="106"/>
      <c r="BM159" s="99"/>
      <c r="BN159" s="99"/>
      <c r="CC159" s="39"/>
    </row>
    <row r="160" spans="10:81" ht="12">
      <c r="J160" s="106"/>
      <c r="M160" s="106"/>
      <c r="N160" s="106"/>
      <c r="O160" s="106"/>
      <c r="P160" s="106"/>
      <c r="BM160" s="99"/>
      <c r="BN160" s="99"/>
      <c r="CC160" s="39"/>
    </row>
    <row r="161" spans="10:81" ht="12">
      <c r="J161" s="106"/>
      <c r="M161" s="106"/>
      <c r="N161" s="106"/>
      <c r="O161" s="106"/>
      <c r="P161" s="106"/>
      <c r="BM161" s="99"/>
      <c r="BN161" s="99"/>
      <c r="CC161" s="39"/>
    </row>
    <row r="162" spans="10:81" ht="12">
      <c r="J162" s="106"/>
      <c r="M162" s="106"/>
      <c r="N162" s="106"/>
      <c r="O162" s="106"/>
      <c r="P162" s="106"/>
      <c r="BM162" s="99"/>
      <c r="BN162" s="99"/>
      <c r="CC162" s="39"/>
    </row>
    <row r="163" spans="10:81" ht="12">
      <c r="J163" s="106"/>
      <c r="M163" s="106"/>
      <c r="N163" s="106"/>
      <c r="O163" s="106"/>
      <c r="P163" s="106"/>
      <c r="BM163" s="99"/>
      <c r="BN163" s="99"/>
      <c r="CC163" s="39"/>
    </row>
  </sheetData>
  <sheetProtection/>
  <mergeCells count="31">
    <mergeCell ref="BC4:BD4"/>
    <mergeCell ref="A2:I2"/>
    <mergeCell ref="AW4:AX4"/>
    <mergeCell ref="AS4:AT4"/>
    <mergeCell ref="AY4:AZ4"/>
    <mergeCell ref="AE4:AF4"/>
    <mergeCell ref="A27:B27"/>
    <mergeCell ref="A4:A5"/>
    <mergeCell ref="AC4:AD4"/>
    <mergeCell ref="AG4:AH4"/>
    <mergeCell ref="AU4:AV4"/>
    <mergeCell ref="AI4:AJ4"/>
    <mergeCell ref="CE4:CF4"/>
    <mergeCell ref="BS4:BT4"/>
    <mergeCell ref="BU4:BV4"/>
    <mergeCell ref="BW4:BX4"/>
    <mergeCell ref="BY4:BZ4"/>
    <mergeCell ref="BK4:BL4"/>
    <mergeCell ref="AO4:AP4"/>
    <mergeCell ref="BG4:BH4"/>
    <mergeCell ref="BA4:BB4"/>
    <mergeCell ref="CC4:CD4"/>
    <mergeCell ref="BO4:BP4"/>
    <mergeCell ref="BQ4:BR4"/>
    <mergeCell ref="CA4:CB4"/>
    <mergeCell ref="AK4:AL4"/>
    <mergeCell ref="AM4:AN4"/>
    <mergeCell ref="AQ4:AR4"/>
    <mergeCell ref="BE4:BF4"/>
    <mergeCell ref="BI4:BJ4"/>
    <mergeCell ref="BM4:BN4"/>
  </mergeCells>
  <printOptions horizontalCentered="1" verticalCentered="1"/>
  <pageMargins left="0.3937007874015748" right="0.3937007874015748" top="0" bottom="0" header="0" footer="0"/>
  <pageSetup horizontalDpi="600" verticalDpi="600" orientation="landscape" paperSize="45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8515625" style="0" bestFit="1" customWidth="1"/>
    <col min="2" max="2" width="20.00390625" style="0" customWidth="1"/>
    <col min="3" max="3" width="18.421875" style="0" customWidth="1"/>
    <col min="4" max="4" width="19.7109375" style="0" customWidth="1"/>
    <col min="5" max="5" width="20.00390625" style="0" customWidth="1"/>
    <col min="6" max="6" width="17.140625" style="0" customWidth="1"/>
    <col min="7" max="8" width="20.7109375" style="0" customWidth="1"/>
    <col min="9" max="9" width="19.57421875" style="0" customWidth="1"/>
  </cols>
  <sheetData>
    <row r="1" ht="12.75">
      <c r="A1" s="20" t="s">
        <v>49</v>
      </c>
    </row>
    <row r="2" spans="1:9" ht="18.75">
      <c r="A2" s="387" t="s">
        <v>107</v>
      </c>
      <c r="B2" s="388"/>
      <c r="C2" s="388"/>
      <c r="D2" s="388"/>
      <c r="E2" s="388"/>
      <c r="F2" s="388"/>
      <c r="G2" s="388"/>
      <c r="H2" s="388"/>
      <c r="I2" s="388"/>
    </row>
    <row r="3" ht="23.25" customHeight="1" thickBot="1">
      <c r="A3" s="20"/>
    </row>
    <row r="4" spans="1:9" ht="48.75" customHeight="1" thickBot="1">
      <c r="A4" s="384" t="s">
        <v>35</v>
      </c>
      <c r="B4" s="276" t="s">
        <v>5</v>
      </c>
      <c r="C4" s="275" t="s">
        <v>122</v>
      </c>
      <c r="D4" s="277" t="s">
        <v>1</v>
      </c>
      <c r="E4" s="275" t="s">
        <v>40</v>
      </c>
      <c r="F4" s="275" t="s">
        <v>79</v>
      </c>
      <c r="G4" s="275" t="s">
        <v>73</v>
      </c>
      <c r="H4" s="275" t="s">
        <v>80</v>
      </c>
      <c r="I4" s="284" t="s">
        <v>103</v>
      </c>
    </row>
    <row r="5" spans="1:9" ht="13.5" thickBot="1">
      <c r="A5" s="385"/>
      <c r="B5" s="86" t="s">
        <v>98</v>
      </c>
      <c r="C5" s="86" t="s">
        <v>98</v>
      </c>
      <c r="D5" s="86" t="s">
        <v>98</v>
      </c>
      <c r="E5" s="86" t="s">
        <v>98</v>
      </c>
      <c r="F5" s="86" t="s">
        <v>98</v>
      </c>
      <c r="G5" s="86" t="s">
        <v>98</v>
      </c>
      <c r="H5" s="86" t="s">
        <v>98</v>
      </c>
      <c r="I5" s="86" t="s">
        <v>98</v>
      </c>
    </row>
    <row r="6" spans="1:9" ht="13.5" thickBot="1">
      <c r="A6" s="72" t="s">
        <v>20</v>
      </c>
      <c r="B6" s="73"/>
      <c r="C6" s="73"/>
      <c r="D6" s="73"/>
      <c r="E6" s="73"/>
      <c r="F6" s="74"/>
      <c r="G6" s="74"/>
      <c r="H6" s="74"/>
      <c r="I6" s="74"/>
    </row>
    <row r="7" spans="1:9" ht="13.5" thickBot="1">
      <c r="A7" s="14" t="s">
        <v>39</v>
      </c>
      <c r="B7" s="49">
        <f>4!B8/4!B12</f>
        <v>0.48806783984734414</v>
      </c>
      <c r="C7" s="49">
        <f>4!C8/4!C12</f>
        <v>0.6424551305258769</v>
      </c>
      <c r="D7" s="49">
        <f>4!D8/4!D12</f>
        <v>0.789080863388216</v>
      </c>
      <c r="E7" s="49">
        <f>4!E8/4!E12</f>
        <v>0.4645803815569326</v>
      </c>
      <c r="F7" s="50">
        <f>4!F8/4!F12</f>
        <v>0.6176891180453333</v>
      </c>
      <c r="G7" s="50">
        <f>4!G8/4!G12</f>
        <v>0.238350303000226</v>
      </c>
      <c r="H7" s="50">
        <f>4!H8/4!H12</f>
        <v>1.367540475537118</v>
      </c>
      <c r="I7" s="50">
        <f>4!I8/4!I12</f>
        <v>0.47331899243633335</v>
      </c>
    </row>
    <row r="8" spans="1:9" ht="13.5" thickBot="1">
      <c r="A8" s="72" t="s">
        <v>21</v>
      </c>
      <c r="B8" s="75"/>
      <c r="C8" s="75"/>
      <c r="D8" s="75"/>
      <c r="E8" s="75"/>
      <c r="F8" s="75"/>
      <c r="G8" s="75"/>
      <c r="H8" s="75"/>
      <c r="I8" s="75"/>
    </row>
    <row r="9" spans="1:9" ht="12.75">
      <c r="A9" s="15" t="s">
        <v>4</v>
      </c>
      <c r="B9" s="51">
        <f>+4!B12/4!B14</f>
        <v>0.5625326314759229</v>
      </c>
      <c r="C9" s="51">
        <f>+4!C12/4!C14</f>
        <v>0.7297456694184191</v>
      </c>
      <c r="D9" s="51">
        <f>+4!D12/4!D14</f>
        <v>0.9495221445807271</v>
      </c>
      <c r="E9" s="51">
        <f>+4!E12/4!E14</f>
        <v>0.6177307875466669</v>
      </c>
      <c r="F9" s="51">
        <f>+4!F12/4!F14</f>
        <v>0.966820112586817</v>
      </c>
      <c r="G9" s="51">
        <f>+4!G12/4!G14</f>
        <v>0.22907219153946987</v>
      </c>
      <c r="H9" s="51">
        <f>+4!H12/4!H14</f>
        <v>0.23610454746406084</v>
      </c>
      <c r="I9" s="51">
        <f>+4!I12/4!I14</f>
        <v>0.2654399440054521</v>
      </c>
    </row>
    <row r="10" spans="1:9" ht="12.75">
      <c r="A10" s="8" t="s">
        <v>22</v>
      </c>
      <c r="B10" s="52">
        <f>4!B14/4!B19</f>
        <v>-12.123534936942688</v>
      </c>
      <c r="C10" s="52">
        <f>4!C14/4!C19</f>
        <v>-289.56941242445015</v>
      </c>
      <c r="D10" s="52">
        <f>4!D14/4!D19</f>
        <v>-4.231921093197237</v>
      </c>
      <c r="E10" s="52">
        <f>4!E14/4!E19</f>
        <v>-14.373696607794319</v>
      </c>
      <c r="F10" s="52">
        <f>4!F14/4!F19</f>
        <v>-2.6789055524356633</v>
      </c>
      <c r="G10" s="52">
        <f>4!G14/4!G19</f>
        <v>-6.546813930163844</v>
      </c>
      <c r="H10" s="52">
        <f>4!H14/4!H19</f>
        <v>3.232075878422074</v>
      </c>
      <c r="I10" s="52">
        <f>4!I14/4!I19</f>
        <v>-11.070307083724154</v>
      </c>
    </row>
    <row r="11" spans="1:9" ht="12.75">
      <c r="A11" s="9" t="s">
        <v>23</v>
      </c>
      <c r="B11" s="52">
        <f>4!B13/4!B19</f>
        <v>-5.30365092607403</v>
      </c>
      <c r="C11" s="52">
        <f>4!C13/4!C19</f>
        <v>-78.25738771167147</v>
      </c>
      <c r="D11" s="52">
        <f>4!D13/4!D19</f>
        <v>-0.21361830108818086</v>
      </c>
      <c r="E11" s="52">
        <f>4!E13/4!E19</f>
        <v>-5.494621682304682</v>
      </c>
      <c r="F11" s="52">
        <f>4!F13/4!F19</f>
        <v>-0.0888857846203662</v>
      </c>
      <c r="G11" s="52">
        <f>4!G13/4!G19</f>
        <v>-5.047120915580083</v>
      </c>
      <c r="H11" s="52">
        <f>4!H13/4!H19</f>
        <v>2.468968065777723</v>
      </c>
      <c r="I11" s="52">
        <f>4!I13/4!I19</f>
        <v>-8.131805391297256</v>
      </c>
    </row>
    <row r="12" spans="1:9" ht="13.5" thickBot="1">
      <c r="A12" s="16" t="s">
        <v>24</v>
      </c>
      <c r="B12" s="53">
        <f>4!B14/4!B10</f>
        <v>1.0898994794072947</v>
      </c>
      <c r="C12" s="53">
        <f>4!C14/4!C10</f>
        <v>1.003465370745979</v>
      </c>
      <c r="D12" s="53">
        <f>4!D14/4!D10</f>
        <v>1.3094134946873754</v>
      </c>
      <c r="E12" s="53">
        <f>4!E14/4!E10</f>
        <v>1.074773641822949</v>
      </c>
      <c r="F12" s="53">
        <f>4!F14/4!F10</f>
        <v>1.5956261199739648</v>
      </c>
      <c r="G12" s="53">
        <f>4!G14/4!G10</f>
        <v>1.1802836750232328</v>
      </c>
      <c r="H12" s="53">
        <f>4!H14/4!H10</f>
        <v>0.7637082291578742</v>
      </c>
      <c r="I12" s="53">
        <f>4!I14/4!I10</f>
        <v>1.099306289560326</v>
      </c>
    </row>
    <row r="13" spans="1:9" ht="13.5" thickBot="1">
      <c r="A13" s="72" t="s">
        <v>25</v>
      </c>
      <c r="B13" s="75"/>
      <c r="C13" s="75"/>
      <c r="D13" s="75"/>
      <c r="E13" s="75"/>
      <c r="F13" s="75"/>
      <c r="G13" s="75"/>
      <c r="H13" s="75"/>
      <c r="I13" s="75"/>
    </row>
    <row r="14" spans="1:9" ht="12.75">
      <c r="A14" s="15" t="s">
        <v>37</v>
      </c>
      <c r="B14" s="54">
        <f>4!B10/4!B14</f>
        <v>0.9175158066355041</v>
      </c>
      <c r="C14" s="54">
        <f>4!C10/4!C14</f>
        <v>0.9965465965772163</v>
      </c>
      <c r="D14" s="54">
        <f>4!D10/4!D14</f>
        <v>0.763700698104346</v>
      </c>
      <c r="E14" s="54">
        <f>4!E10/4!E14</f>
        <v>0.9304284745054563</v>
      </c>
      <c r="F14" s="54">
        <f>4!F10/4!F14</f>
        <v>0.6267132303000383</v>
      </c>
      <c r="G14" s="54">
        <f>4!G10/4!G14</f>
        <v>0.8472539450995252</v>
      </c>
      <c r="H14" s="54">
        <f>4!H10/4!H14</f>
        <v>1.3094005823437047</v>
      </c>
      <c r="I14" s="54">
        <f>4!I10/4!I14</f>
        <v>0.9096645852903796</v>
      </c>
    </row>
    <row r="15" spans="1:9" ht="13.5" thickBot="1">
      <c r="A15" s="16" t="s">
        <v>36</v>
      </c>
      <c r="B15" s="53">
        <f>4!B10/4!B12</f>
        <v>1.631044592432279</v>
      </c>
      <c r="C15" s="53">
        <f>4!C10/4!C12</f>
        <v>1.365608099286739</v>
      </c>
      <c r="D15" s="53">
        <f>4!D10/4!D12</f>
        <v>0.804300039196629</v>
      </c>
      <c r="E15" s="53">
        <f>4!E10/4!E12</f>
        <v>1.5062038241621014</v>
      </c>
      <c r="F15" s="53">
        <f>4!F10/4!F12</f>
        <v>0.6482211345637079</v>
      </c>
      <c r="G15" s="53">
        <f>4!G10/4!G12</f>
        <v>3.6986329043503328</v>
      </c>
      <c r="H15" s="53">
        <f>4!H10/4!H12</f>
        <v>5.545850753014479</v>
      </c>
      <c r="I15" s="53">
        <f>4!I10/4!I12</f>
        <v>3.427007147318021</v>
      </c>
    </row>
    <row r="16" spans="1:9" ht="13.5" thickBot="1">
      <c r="A16" s="72" t="s">
        <v>27</v>
      </c>
      <c r="B16" s="75"/>
      <c r="C16" s="75"/>
      <c r="D16" s="75"/>
      <c r="E16" s="75"/>
      <c r="F16" s="75"/>
      <c r="G16" s="75"/>
      <c r="H16" s="75"/>
      <c r="I16" s="75"/>
    </row>
    <row r="17" spans="1:9" ht="12.75">
      <c r="A17" s="15" t="s">
        <v>28</v>
      </c>
      <c r="B17" s="54">
        <f>4!B9/4!B13</f>
        <v>1.4697364114645308</v>
      </c>
      <c r="C17" s="54">
        <f>4!C9/4!C13</f>
        <v>1.952670827308027</v>
      </c>
      <c r="D17" s="54">
        <f>4!D9/4!D13</f>
        <v>0.28628285279405624</v>
      </c>
      <c r="E17" s="54">
        <f>4!E9/4!E13</f>
        <v>1.683219177914077</v>
      </c>
      <c r="F17" s="54">
        <f>4!F9/4!F13</f>
        <v>0.8896644910274464</v>
      </c>
      <c r="G17" s="54">
        <f>4!G9/4!G13</f>
        <v>1.028182548532038</v>
      </c>
      <c r="H17" s="54">
        <f>4!H9/4!H13</f>
        <v>1.2914307238683476</v>
      </c>
      <c r="I17" s="54">
        <f>4!I9/4!I13</f>
        <v>1.0673420260782347</v>
      </c>
    </row>
    <row r="18" spans="1:9" ht="13.5" thickBot="1">
      <c r="A18" s="16" t="s">
        <v>26</v>
      </c>
      <c r="B18" s="53">
        <f>4!B10/4!B14</f>
        <v>0.9175158066355041</v>
      </c>
      <c r="C18" s="53">
        <f>4!C10/4!C14</f>
        <v>0.9965465965772163</v>
      </c>
      <c r="D18" s="53">
        <f>4!D10/4!D14</f>
        <v>0.763700698104346</v>
      </c>
      <c r="E18" s="53">
        <f>4!E10/4!E14</f>
        <v>0.9304284745054563</v>
      </c>
      <c r="F18" s="53">
        <f>4!F10/4!F14</f>
        <v>0.6267132303000383</v>
      </c>
      <c r="G18" s="53">
        <f>4!G10/4!G14</f>
        <v>0.8472539450995252</v>
      </c>
      <c r="H18" s="53">
        <f>4!H10/4!H14</f>
        <v>1.3094005823437047</v>
      </c>
      <c r="I18" s="53">
        <f>4!I10/4!I14</f>
        <v>0.9096645852903796</v>
      </c>
    </row>
    <row r="19" spans="1:9" ht="13.5" thickBot="1">
      <c r="A19" s="72" t="s">
        <v>29</v>
      </c>
      <c r="B19" s="75"/>
      <c r="C19" s="75"/>
      <c r="D19" s="75"/>
      <c r="E19" s="75"/>
      <c r="F19" s="75"/>
      <c r="G19" s="75"/>
      <c r="H19" s="75"/>
      <c r="I19" s="75"/>
    </row>
    <row r="20" spans="1:9" ht="13.5" thickBot="1">
      <c r="A20" s="17" t="s">
        <v>34</v>
      </c>
      <c r="B20" s="49">
        <f>4!B19/4!B10</f>
        <v>-0.08989947940729451</v>
      </c>
      <c r="C20" s="49">
        <f>4!C19/4!C10</f>
        <v>-0.003465370745978867</v>
      </c>
      <c r="D20" s="49">
        <f>4!D19/4!D10</f>
        <v>-0.3094134946873754</v>
      </c>
      <c r="E20" s="49">
        <f>4!E19/4!E10</f>
        <v>-0.07477364182294897</v>
      </c>
      <c r="F20" s="49">
        <f>4!F19/4!F10</f>
        <v>-0.5956261199739649</v>
      </c>
      <c r="G20" s="49">
        <f>4!G19/4!G10</f>
        <v>-0.18028367502323295</v>
      </c>
      <c r="H20" s="49">
        <f>4!H19/4!H10</f>
        <v>0.23629031553885516</v>
      </c>
      <c r="I20" s="49">
        <f>4!I19/4!I10</f>
        <v>-0.09930223987883353</v>
      </c>
    </row>
    <row r="21" spans="1:9" ht="13.5" thickBot="1">
      <c r="A21" s="72" t="s">
        <v>30</v>
      </c>
      <c r="B21" s="75"/>
      <c r="C21" s="75"/>
      <c r="D21" s="75"/>
      <c r="E21" s="75"/>
      <c r="F21" s="75"/>
      <c r="G21" s="75"/>
      <c r="H21" s="75"/>
      <c r="I21" s="75"/>
    </row>
    <row r="22" spans="1:9" ht="12.75">
      <c r="A22" s="15" t="s">
        <v>38</v>
      </c>
      <c r="B22" s="54">
        <f>4!B24/4!B21</f>
        <v>-0.1868682236778388</v>
      </c>
      <c r="C22" s="54">
        <f>4!C24/4!C21</f>
        <v>-0.06958229147067392</v>
      </c>
      <c r="D22" s="54">
        <f>4!D24/4!D21</f>
        <v>-0.2115478522466341</v>
      </c>
      <c r="E22" s="54">
        <f>4!E24/4!E22</f>
        <v>-0.1634786786524103</v>
      </c>
      <c r="F22" s="54">
        <f>4!F24/4!F21</f>
        <v>-0.1114128045009892</v>
      </c>
      <c r="G22" s="54">
        <f>4!G24/4!G21</f>
        <v>-0.1522166091752378</v>
      </c>
      <c r="H22" s="54">
        <f>4!H24/4!H21</f>
        <v>-0.047123763036970655</v>
      </c>
      <c r="I22" s="54">
        <f>4!I24/4!I21</f>
        <v>-1.005232653635873</v>
      </c>
    </row>
    <row r="23" spans="1:9" ht="13.5" thickBot="1">
      <c r="A23" s="16" t="s">
        <v>31</v>
      </c>
      <c r="B23" s="53">
        <f>+4!B25/4!B21</f>
        <v>-0.2507380445874548</v>
      </c>
      <c r="C23" s="53">
        <f>+4!C25/4!C21</f>
        <v>-0.06616397819936184</v>
      </c>
      <c r="D23" s="53">
        <f>+4!D25/4!D21</f>
        <v>-0.22035553607235292</v>
      </c>
      <c r="E23" s="53">
        <f>+4!E25/4!E22</f>
        <v>-0.22067489328311274</v>
      </c>
      <c r="F23" s="53">
        <f>+4!F25/4!F21</f>
        <v>-0.18574435200864958</v>
      </c>
      <c r="G23" s="53">
        <f>+4!G25/4!G21</f>
        <v>-0.2640020181727729</v>
      </c>
      <c r="H23" s="53">
        <f>+4!H25/4!H21</f>
        <v>-0.10125936659866151</v>
      </c>
      <c r="I23" s="53">
        <f>+4!I25/4!I21</f>
        <v>-1.3360161437923834</v>
      </c>
    </row>
    <row r="24" spans="1:9" ht="13.5" thickBot="1">
      <c r="A24" s="72" t="s">
        <v>32</v>
      </c>
      <c r="B24" s="76"/>
      <c r="C24" s="76"/>
      <c r="D24" s="76"/>
      <c r="E24" s="76"/>
      <c r="F24" s="76"/>
      <c r="G24" s="76"/>
      <c r="H24" s="76"/>
      <c r="I24" s="76"/>
    </row>
    <row r="25" spans="1:9" ht="13.5" thickBot="1">
      <c r="A25" s="18" t="s">
        <v>33</v>
      </c>
      <c r="B25" s="204">
        <f>4!B8-4!B12</f>
        <v>-7031516.449999999</v>
      </c>
      <c r="C25" s="204">
        <f>4!C8-4!C12</f>
        <v>-157632.619</v>
      </c>
      <c r="D25" s="204">
        <f>4!D8-4!D12</f>
        <v>-198264.35899999994</v>
      </c>
      <c r="E25" s="204">
        <f>4!E8-4!E12</f>
        <v>-5930906.958000001</v>
      </c>
      <c r="F25" s="204">
        <f>4!F8-4!F12</f>
        <v>-71826.712</v>
      </c>
      <c r="G25" s="204">
        <f>4!G8-4!G12</f>
        <v>-680474.8019999999</v>
      </c>
      <c r="H25" s="55">
        <f>4!H8-4!H12</f>
        <v>45539</v>
      </c>
      <c r="I25" s="55">
        <f>4!I8-4!I12</f>
        <v>-37950</v>
      </c>
    </row>
    <row r="26" spans="1:4" ht="12.75">
      <c r="A26" s="274" t="s">
        <v>50</v>
      </c>
      <c r="D26" s="41"/>
    </row>
    <row r="34" spans="1:2" ht="12.75">
      <c r="A34" s="91"/>
      <c r="B34" s="91"/>
    </row>
    <row r="37" ht="12.75">
      <c r="B37" s="90"/>
    </row>
  </sheetData>
  <sheetProtection/>
  <mergeCells count="2">
    <mergeCell ref="A4:A5"/>
    <mergeCell ref="A2:I2"/>
  </mergeCells>
  <printOptions/>
  <pageMargins left="1.36" right="0.71" top="1.1811023622047245" bottom="0.5118110236220472" header="0" footer="0"/>
  <pageSetup fitToHeight="1" fitToWidth="1" horizontalDpi="600" verticalDpi="600" orientation="landscape" scale="81" r:id="rId1"/>
  <ignoredErrors>
    <ignoredError sqref="B9 C9 D9 E9 F9 H9 G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H82"/>
  <sheetViews>
    <sheetView zoomScale="98" zoomScaleNormal="98" zoomScalePageLayoutView="0" workbookViewId="0" topLeftCell="A1">
      <pane xSplit="1" topLeftCell="B1" activePane="topRight" state="frozen"/>
      <selection pane="topLeft" activeCell="A2" sqref="A2"/>
      <selection pane="topRight" activeCell="F28" sqref="F28"/>
    </sheetView>
  </sheetViews>
  <sheetFormatPr defaultColWidth="15.00390625" defaultRowHeight="12.75"/>
  <cols>
    <col min="1" max="1" width="36.7109375" style="37" customWidth="1"/>
    <col min="2" max="2" width="15.421875" style="37" customWidth="1"/>
    <col min="3" max="3" width="13.421875" style="37" customWidth="1"/>
    <col min="4" max="4" width="13.57421875" style="37" customWidth="1"/>
    <col min="5" max="5" width="12.7109375" style="37" customWidth="1"/>
    <col min="6" max="6" width="14.00390625" style="37" customWidth="1"/>
    <col min="7" max="7" width="13.421875" style="37" customWidth="1"/>
    <col min="8" max="8" width="13.7109375" style="37" customWidth="1"/>
    <col min="9" max="9" width="3.57421875" style="161" customWidth="1"/>
    <col min="10" max="16384" width="15.00390625" style="37" customWidth="1"/>
  </cols>
  <sheetData>
    <row r="1" spans="1:82" ht="12.75" thickBot="1">
      <c r="A1" s="20" t="s">
        <v>51</v>
      </c>
      <c r="J1" s="106"/>
      <c r="K1" s="106" t="s">
        <v>84</v>
      </c>
      <c r="N1" s="106"/>
      <c r="O1" s="106"/>
      <c r="P1" s="106"/>
      <c r="Q1" s="106"/>
      <c r="BN1" s="99"/>
      <c r="BO1" s="99"/>
      <c r="CD1" s="39"/>
    </row>
    <row r="2" spans="1:82" ht="22.5" customHeight="1" thickBot="1">
      <c r="A2" s="297" t="s">
        <v>105</v>
      </c>
      <c r="B2" s="298"/>
      <c r="C2" s="298"/>
      <c r="D2" s="298"/>
      <c r="E2" s="298"/>
      <c r="F2" s="298"/>
      <c r="G2" s="298"/>
      <c r="H2" s="214"/>
      <c r="I2" s="162"/>
      <c r="J2" s="106"/>
      <c r="K2" s="106"/>
      <c r="N2" s="106"/>
      <c r="O2" s="106"/>
      <c r="P2" s="106"/>
      <c r="Q2" s="106"/>
      <c r="BN2" s="99"/>
      <c r="BO2" s="99"/>
      <c r="CD2" s="39"/>
    </row>
    <row r="3" spans="1:82" ht="12.75" thickBot="1">
      <c r="A3" s="56" t="s">
        <v>121</v>
      </c>
      <c r="B3" s="94"/>
      <c r="J3" s="106"/>
      <c r="K3" s="106"/>
      <c r="N3" s="106"/>
      <c r="O3" s="106"/>
      <c r="P3" s="106"/>
      <c r="Q3" s="106"/>
      <c r="BN3" s="99"/>
      <c r="BO3" s="99"/>
      <c r="CD3" s="39"/>
    </row>
    <row r="4" spans="1:86" s="56" customFormat="1" ht="36" customHeight="1" thickBot="1">
      <c r="A4" s="384" t="s">
        <v>35</v>
      </c>
      <c r="B4" s="275" t="s">
        <v>5</v>
      </c>
      <c r="C4" s="275" t="s">
        <v>90</v>
      </c>
      <c r="D4" s="277" t="s">
        <v>85</v>
      </c>
      <c r="E4" s="275" t="s">
        <v>86</v>
      </c>
      <c r="F4" s="275" t="s">
        <v>87</v>
      </c>
      <c r="G4" s="275" t="s">
        <v>88</v>
      </c>
      <c r="H4" s="275" t="s">
        <v>89</v>
      </c>
      <c r="I4" s="163"/>
      <c r="J4" s="378"/>
      <c r="K4" s="378"/>
      <c r="L4" s="378"/>
      <c r="M4" s="378"/>
      <c r="N4" s="378"/>
      <c r="O4" s="378"/>
      <c r="P4" s="389"/>
      <c r="Q4" s="389"/>
      <c r="R4" s="378"/>
      <c r="S4" s="378"/>
      <c r="T4" s="389"/>
      <c r="U4" s="389"/>
      <c r="V4" s="390"/>
      <c r="W4" s="390"/>
      <c r="X4" s="378"/>
      <c r="Y4" s="378"/>
      <c r="Z4" s="377"/>
      <c r="AA4" s="377"/>
      <c r="AB4" s="379"/>
      <c r="AC4" s="379"/>
      <c r="AD4" s="377"/>
      <c r="AE4" s="377"/>
      <c r="AF4" s="382"/>
      <c r="AG4" s="382"/>
      <c r="AH4" s="377"/>
      <c r="AI4" s="377"/>
      <c r="AJ4" s="377"/>
      <c r="AK4" s="377"/>
      <c r="AL4" s="377"/>
      <c r="AM4" s="377"/>
      <c r="AN4" s="378"/>
      <c r="AO4" s="378"/>
      <c r="AP4" s="378"/>
      <c r="AQ4" s="378"/>
      <c r="AR4" s="378"/>
      <c r="AS4" s="378"/>
      <c r="AT4" s="378"/>
      <c r="AU4" s="378"/>
      <c r="AV4" s="382"/>
      <c r="AW4" s="382"/>
      <c r="AX4" s="377"/>
      <c r="AY4" s="377"/>
      <c r="AZ4" s="382"/>
      <c r="BA4" s="382"/>
      <c r="BB4" s="386"/>
      <c r="BC4" s="386"/>
      <c r="BD4" s="377"/>
      <c r="BE4" s="377"/>
      <c r="BF4" s="377"/>
      <c r="BG4" s="377"/>
      <c r="BH4" s="376"/>
      <c r="BI4" s="376"/>
      <c r="BJ4" s="376"/>
      <c r="BK4" s="376"/>
      <c r="BL4" s="379"/>
      <c r="BM4" s="379"/>
      <c r="BN4" s="378"/>
      <c r="BO4" s="378"/>
      <c r="BP4" s="376"/>
      <c r="BQ4" s="376"/>
      <c r="BR4" s="376"/>
      <c r="BS4" s="376"/>
      <c r="BT4" s="376"/>
      <c r="BU4" s="376"/>
      <c r="BV4" s="376"/>
      <c r="BW4" s="376"/>
      <c r="BX4" s="376"/>
      <c r="BY4" s="376"/>
      <c r="BZ4" s="376"/>
      <c r="CA4" s="376"/>
      <c r="CB4" s="376"/>
      <c r="CC4" s="376"/>
      <c r="CD4" s="376"/>
      <c r="CE4" s="376"/>
      <c r="CF4" s="376"/>
      <c r="CG4" s="376"/>
      <c r="CH4" s="101"/>
    </row>
    <row r="5" spans="1:86" s="56" customFormat="1" ht="12.75" thickBot="1">
      <c r="A5" s="385"/>
      <c r="B5" s="86" t="s">
        <v>98</v>
      </c>
      <c r="C5" s="86" t="s">
        <v>98</v>
      </c>
      <c r="D5" s="86" t="s">
        <v>98</v>
      </c>
      <c r="E5" s="86" t="s">
        <v>98</v>
      </c>
      <c r="F5" s="86" t="s">
        <v>98</v>
      </c>
      <c r="G5" s="86" t="s">
        <v>98</v>
      </c>
      <c r="H5" s="86" t="s">
        <v>98</v>
      </c>
      <c r="I5" s="164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1"/>
    </row>
    <row r="6" spans="1:86" s="56" customFormat="1" ht="15" customHeight="1">
      <c r="A6" s="137" t="s">
        <v>81</v>
      </c>
      <c r="B6" s="338"/>
      <c r="C6" s="338"/>
      <c r="D6" s="110"/>
      <c r="E6" s="338"/>
      <c r="F6" s="338"/>
      <c r="G6" s="302"/>
      <c r="H6" s="302"/>
      <c r="I6" s="165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1"/>
    </row>
    <row r="7" spans="1:86" s="56" customFormat="1" ht="15" customHeight="1">
      <c r="A7" s="112" t="s">
        <v>6</v>
      </c>
      <c r="B7" s="339"/>
      <c r="C7" s="339"/>
      <c r="D7" s="113"/>
      <c r="E7" s="339"/>
      <c r="F7" s="339"/>
      <c r="G7" s="301"/>
      <c r="H7" s="301"/>
      <c r="I7" s="166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01"/>
    </row>
    <row r="8" spans="1:86" ht="15" customHeight="1">
      <c r="A8" s="116" t="s">
        <v>7</v>
      </c>
      <c r="B8" s="172">
        <f>+C8+D8+E8+F8+G8+H8</f>
        <v>2751238.9611850004</v>
      </c>
      <c r="C8" s="173">
        <v>1894</v>
      </c>
      <c r="D8" s="173">
        <v>18114.1</v>
      </c>
      <c r="E8" s="173">
        <v>1720357.357</v>
      </c>
      <c r="F8" s="173">
        <v>28151.3</v>
      </c>
      <c r="G8" s="172">
        <v>73696.104185</v>
      </c>
      <c r="H8" s="172">
        <v>909026.1</v>
      </c>
      <c r="I8" s="117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00"/>
    </row>
    <row r="9" spans="1:86" ht="15" customHeight="1" thickBot="1">
      <c r="A9" s="119" t="s">
        <v>74</v>
      </c>
      <c r="B9" s="174">
        <f>+C9+D9+E9+F9+G9+H9</f>
        <v>2090948.389502</v>
      </c>
      <c r="C9" s="175">
        <v>8398.945</v>
      </c>
      <c r="D9" s="175">
        <v>31841.654069</v>
      </c>
      <c r="E9" s="175">
        <v>448246.58</v>
      </c>
      <c r="F9" s="175">
        <v>57190.1</v>
      </c>
      <c r="G9" s="174">
        <v>6212.110433</v>
      </c>
      <c r="H9" s="174">
        <v>1539059</v>
      </c>
      <c r="I9" s="117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00"/>
    </row>
    <row r="10" spans="1:85" s="124" customFormat="1" ht="15" customHeight="1" thickBot="1">
      <c r="A10" s="190" t="s">
        <v>8</v>
      </c>
      <c r="B10" s="176">
        <f>+C10+D10+E10+F10+G10+H10</f>
        <v>4842187.350687</v>
      </c>
      <c r="C10" s="191">
        <f>C8+C9</f>
        <v>10292.945</v>
      </c>
      <c r="D10" s="191">
        <f>+D8+D9</f>
        <v>49955.754069</v>
      </c>
      <c r="E10" s="191">
        <f>E8+E9</f>
        <v>2168603.937</v>
      </c>
      <c r="F10" s="191">
        <f>+F8+F9</f>
        <v>85341.4</v>
      </c>
      <c r="G10" s="191">
        <f>+G8+G9</f>
        <v>79908.214618</v>
      </c>
      <c r="H10" s="191">
        <f>+H8+H9</f>
        <v>2448085.1</v>
      </c>
      <c r="I10" s="121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3"/>
    </row>
    <row r="11" spans="1:85" ht="15" customHeight="1">
      <c r="A11" s="108" t="s">
        <v>9</v>
      </c>
      <c r="B11" s="177"/>
      <c r="C11" s="179"/>
      <c r="D11" s="179"/>
      <c r="E11" s="178"/>
      <c r="F11" s="178"/>
      <c r="G11" s="178"/>
      <c r="H11" s="178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00"/>
    </row>
    <row r="12" spans="1:85" ht="15" customHeight="1">
      <c r="A12" s="116" t="s">
        <v>10</v>
      </c>
      <c r="B12" s="172">
        <f>+C12+D12+E12+F12+G12+H12</f>
        <v>2540363.680863</v>
      </c>
      <c r="C12" s="173">
        <v>3711.119</v>
      </c>
      <c r="D12" s="181">
        <v>35949.441</v>
      </c>
      <c r="E12" s="173">
        <v>1741134.163</v>
      </c>
      <c r="F12" s="173">
        <v>36769.968223</v>
      </c>
      <c r="G12" s="172">
        <v>62033.22364</v>
      </c>
      <c r="H12" s="172">
        <v>660765.766</v>
      </c>
      <c r="I12" s="117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00"/>
    </row>
    <row r="13" spans="1:85" ht="15" customHeight="1" thickBot="1">
      <c r="A13" s="192" t="s">
        <v>75</v>
      </c>
      <c r="B13" s="174">
        <f aca="true" t="shared" si="0" ref="B13:B25">+C13+D13+E13+F13+G13+H13</f>
        <v>925008.472569</v>
      </c>
      <c r="C13" s="175">
        <v>5827</v>
      </c>
      <c r="D13" s="187">
        <v>5694.818</v>
      </c>
      <c r="E13" s="175">
        <v>863</v>
      </c>
      <c r="F13" s="175">
        <v>5360.231</v>
      </c>
      <c r="G13" s="174">
        <v>1878.903569</v>
      </c>
      <c r="H13" s="174">
        <v>905384.52</v>
      </c>
      <c r="I13" s="117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00"/>
    </row>
    <row r="14" spans="1:85" s="124" customFormat="1" ht="15" customHeight="1" thickBot="1">
      <c r="A14" s="194" t="s">
        <v>11</v>
      </c>
      <c r="B14" s="176">
        <f t="shared" si="0"/>
        <v>3465372.153432</v>
      </c>
      <c r="C14" s="195">
        <f aca="true" t="shared" si="1" ref="C14:H14">+C12+C13</f>
        <v>9538.119</v>
      </c>
      <c r="D14" s="195">
        <f t="shared" si="1"/>
        <v>41644.259</v>
      </c>
      <c r="E14" s="196">
        <f t="shared" si="1"/>
        <v>1741997.163</v>
      </c>
      <c r="F14" s="196">
        <f t="shared" si="1"/>
        <v>42130.199223</v>
      </c>
      <c r="G14" s="195">
        <f t="shared" si="1"/>
        <v>63912.127209</v>
      </c>
      <c r="H14" s="195">
        <f t="shared" si="1"/>
        <v>1566150.2859999998</v>
      </c>
      <c r="I14" s="128"/>
      <c r="J14" s="118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3"/>
    </row>
    <row r="15" spans="1:86" ht="15" customHeight="1">
      <c r="A15" s="137" t="s">
        <v>12</v>
      </c>
      <c r="B15" s="177"/>
      <c r="C15" s="197"/>
      <c r="D15" s="198"/>
      <c r="E15" s="197"/>
      <c r="F15" s="199"/>
      <c r="G15" s="193"/>
      <c r="H15" s="193"/>
      <c r="I15" s="117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00"/>
    </row>
    <row r="16" spans="1:86" ht="15" customHeight="1" thickBot="1">
      <c r="A16" s="206" t="s">
        <v>13</v>
      </c>
      <c r="B16" s="174">
        <f t="shared" si="0"/>
        <v>230859.724</v>
      </c>
      <c r="C16" s="180">
        <v>209</v>
      </c>
      <c r="D16" s="180">
        <v>6000</v>
      </c>
      <c r="E16" s="188">
        <v>1861.785</v>
      </c>
      <c r="F16" s="188">
        <v>12942.608</v>
      </c>
      <c r="G16" s="188">
        <v>2300</v>
      </c>
      <c r="H16" s="188">
        <f>26564.531+180981.8</f>
        <v>207546.33099999998</v>
      </c>
      <c r="I16" s="117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00"/>
    </row>
    <row r="17" spans="1:86" s="56" customFormat="1" ht="15" customHeight="1" thickBot="1">
      <c r="A17" s="170" t="s">
        <v>14</v>
      </c>
      <c r="B17" s="340">
        <f t="shared" si="0"/>
        <v>-137.44784300000174</v>
      </c>
      <c r="C17" s="319">
        <v>-789</v>
      </c>
      <c r="D17" s="319">
        <v>-111</v>
      </c>
      <c r="E17" s="319">
        <v>-79050.644</v>
      </c>
      <c r="F17" s="319">
        <v>-9374</v>
      </c>
      <c r="G17" s="323">
        <v>2940.196157</v>
      </c>
      <c r="H17" s="323">
        <v>86247</v>
      </c>
      <c r="I17" s="167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01"/>
    </row>
    <row r="18" spans="1:86" ht="15" customHeight="1" thickBot="1">
      <c r="A18" s="324" t="s">
        <v>15</v>
      </c>
      <c r="B18" s="341">
        <f t="shared" si="0"/>
        <v>-57399.37908699998</v>
      </c>
      <c r="C18" s="325">
        <v>948</v>
      </c>
      <c r="D18" s="326">
        <v>1402</v>
      </c>
      <c r="E18" s="342">
        <v>-264673.876</v>
      </c>
      <c r="F18" s="327">
        <v>21009</v>
      </c>
      <c r="G18" s="328">
        <v>10043.961913</v>
      </c>
      <c r="H18" s="188">
        <v>173871.535</v>
      </c>
      <c r="I18" s="117"/>
      <c r="J18" s="122"/>
      <c r="K18" s="118"/>
      <c r="L18" s="130"/>
      <c r="M18" s="130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00"/>
    </row>
    <row r="19" spans="1:86" s="124" customFormat="1" ht="15" customHeight="1" thickBot="1">
      <c r="A19" s="120" t="s">
        <v>16</v>
      </c>
      <c r="B19" s="176">
        <f t="shared" si="0"/>
        <v>1376815.477</v>
      </c>
      <c r="C19" s="333">
        <v>755.005</v>
      </c>
      <c r="D19" s="191">
        <v>8311.552</v>
      </c>
      <c r="E19" s="334">
        <v>426606.62</v>
      </c>
      <c r="F19" s="335">
        <v>43211.3</v>
      </c>
      <c r="G19" s="334">
        <v>15996</v>
      </c>
      <c r="H19" s="334">
        <v>881935</v>
      </c>
      <c r="I19" s="167"/>
      <c r="J19" s="131"/>
      <c r="K19" s="132"/>
      <c r="L19" s="132"/>
      <c r="M19" s="13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3"/>
    </row>
    <row r="20" spans="1:86" s="124" customFormat="1" ht="15" customHeight="1" thickBot="1">
      <c r="A20" s="120" t="s">
        <v>17</v>
      </c>
      <c r="B20" s="176">
        <f t="shared" si="0"/>
        <v>4842187.630431999</v>
      </c>
      <c r="C20" s="333">
        <f>+C14+C19</f>
        <v>10293.124</v>
      </c>
      <c r="D20" s="333">
        <f>+D14+D19</f>
        <v>49955.811</v>
      </c>
      <c r="E20" s="333">
        <f>+E19+E14</f>
        <v>2168603.783</v>
      </c>
      <c r="F20" s="333">
        <f>+F19+F14</f>
        <v>85341.499223</v>
      </c>
      <c r="G20" s="334">
        <f>+G19+G14</f>
        <v>79908.127209</v>
      </c>
      <c r="H20" s="334">
        <f>+H19+H14</f>
        <v>2448085.286</v>
      </c>
      <c r="I20" s="125"/>
      <c r="J20" s="126"/>
      <c r="K20" s="122"/>
      <c r="L20" s="122"/>
      <c r="M20" s="13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3"/>
    </row>
    <row r="21" spans="1:86" ht="15" customHeight="1">
      <c r="A21" s="329" t="s">
        <v>18</v>
      </c>
      <c r="B21" s="177">
        <f t="shared" si="0"/>
        <v>1825509.820167</v>
      </c>
      <c r="C21" s="330">
        <v>1922.8587</v>
      </c>
      <c r="D21" s="331">
        <v>70900</v>
      </c>
      <c r="E21" s="177">
        <v>415164.869</v>
      </c>
      <c r="F21" s="177">
        <v>57269</v>
      </c>
      <c r="G21" s="332">
        <v>85719.092467</v>
      </c>
      <c r="H21" s="332">
        <v>1194534</v>
      </c>
      <c r="I21" s="117"/>
      <c r="J21" s="133"/>
      <c r="K21" s="130"/>
      <c r="L21" s="130"/>
      <c r="M21" s="130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00"/>
    </row>
    <row r="22" spans="1:86" ht="15" customHeight="1">
      <c r="A22" s="116" t="s">
        <v>77</v>
      </c>
      <c r="B22" s="172">
        <f t="shared" si="0"/>
        <v>1624052.3697239999</v>
      </c>
      <c r="C22" s="189">
        <f>50.984682+2940.992751</f>
        <v>2991.977433</v>
      </c>
      <c r="D22" s="189">
        <f>67483.80093+2445.841364+596.722334</f>
        <v>70526.364628</v>
      </c>
      <c r="E22" s="189">
        <f>432790.555+3507.557+1717.95+8830.161</f>
        <v>446846.223</v>
      </c>
      <c r="F22" s="189">
        <f>60318.4485379999+4422.656125+594.3</f>
        <v>65335.40466299991</v>
      </c>
      <c r="G22" s="189">
        <f>76883.6+2259.8</f>
        <v>79143.40000000001</v>
      </c>
      <c r="H22" s="189">
        <v>959209</v>
      </c>
      <c r="I22" s="117"/>
      <c r="J22" s="118"/>
      <c r="K22" s="118"/>
      <c r="L22" s="130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00"/>
    </row>
    <row r="23" spans="1:86" ht="15" customHeight="1" thickBot="1">
      <c r="A23" s="119" t="s">
        <v>76</v>
      </c>
      <c r="B23" s="174">
        <f t="shared" si="0"/>
        <v>84361</v>
      </c>
      <c r="C23" s="270">
        <v>0</v>
      </c>
      <c r="D23" s="270"/>
      <c r="E23" s="270">
        <v>0</v>
      </c>
      <c r="F23" s="270">
        <v>0</v>
      </c>
      <c r="G23" s="270">
        <v>1583</v>
      </c>
      <c r="H23" s="279">
        <v>82778</v>
      </c>
      <c r="I23" s="117"/>
      <c r="J23" s="122"/>
      <c r="K23" s="118"/>
      <c r="L23" s="130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00"/>
    </row>
    <row r="24" spans="1:86" s="106" customFormat="1" ht="15" customHeight="1" thickBot="1">
      <c r="A24" s="280" t="s">
        <v>19</v>
      </c>
      <c r="B24" s="281">
        <f t="shared" si="0"/>
        <v>201457.4504430001</v>
      </c>
      <c r="C24" s="343">
        <f>+C21-C22</f>
        <v>-1069.118733</v>
      </c>
      <c r="D24" s="336">
        <f>+D21-D22</f>
        <v>373.6353720000043</v>
      </c>
      <c r="E24" s="343">
        <f>+E21-E22</f>
        <v>-31681.353999999992</v>
      </c>
      <c r="F24" s="343">
        <f>F21-F22</f>
        <v>-8066.404662999907</v>
      </c>
      <c r="G24" s="282">
        <f>+G21-G22</f>
        <v>6575.692466999986</v>
      </c>
      <c r="H24" s="281">
        <f>+H21-H22</f>
        <v>235325</v>
      </c>
      <c r="I24" s="167"/>
      <c r="J24" s="37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34"/>
    </row>
    <row r="25" spans="1:11" ht="12.75" thickBot="1">
      <c r="A25" s="283" t="s">
        <v>78</v>
      </c>
      <c r="B25" s="318">
        <f t="shared" si="0"/>
        <v>-137.20855199999642</v>
      </c>
      <c r="C25" s="318">
        <v>-789</v>
      </c>
      <c r="D25" s="318">
        <v>-111</v>
      </c>
      <c r="E25" s="318">
        <v>-79051</v>
      </c>
      <c r="F25" s="318">
        <v>-9374.198552</v>
      </c>
      <c r="G25" s="278">
        <v>2940</v>
      </c>
      <c r="H25" s="278">
        <v>86247.99</v>
      </c>
      <c r="I25" s="167"/>
      <c r="K25" s="94"/>
    </row>
    <row r="26" spans="1:11" ht="12">
      <c r="A26" s="102"/>
      <c r="B26" s="171"/>
      <c r="C26" s="171"/>
      <c r="D26" s="171"/>
      <c r="E26" s="171"/>
      <c r="F26" s="171"/>
      <c r="G26" s="171"/>
      <c r="H26" s="171"/>
      <c r="I26" s="168"/>
      <c r="K26" s="94"/>
    </row>
    <row r="27" spans="1:11" ht="12">
      <c r="A27" s="102"/>
      <c r="B27" s="38"/>
      <c r="C27" s="337"/>
      <c r="D27" s="337"/>
      <c r="E27" s="337"/>
      <c r="F27" s="337"/>
      <c r="G27" s="337"/>
      <c r="H27" s="337"/>
      <c r="K27" s="94"/>
    </row>
    <row r="28" spans="1:11" ht="12" customHeight="1">
      <c r="A28" s="383" t="s">
        <v>115</v>
      </c>
      <c r="B28" s="383"/>
      <c r="C28" s="383"/>
      <c r="D28" s="383"/>
      <c r="K28" s="94"/>
    </row>
    <row r="29" spans="1:11" ht="12">
      <c r="A29" s="273"/>
      <c r="B29" s="272"/>
      <c r="D29" s="299"/>
      <c r="K29" s="94"/>
    </row>
    <row r="30" spans="1:11" ht="12">
      <c r="A30" s="273"/>
      <c r="B30" s="272"/>
      <c r="D30" s="299"/>
      <c r="H30" s="296"/>
      <c r="K30" s="94"/>
    </row>
    <row r="31" spans="1:11" ht="12">
      <c r="A31" s="273"/>
      <c r="B31" s="272"/>
      <c r="D31" s="299"/>
      <c r="H31" s="296"/>
      <c r="K31" s="94"/>
    </row>
    <row r="32" spans="1:11" ht="12">
      <c r="A32" s="273"/>
      <c r="B32" s="272"/>
      <c r="D32" s="299"/>
      <c r="H32" s="296"/>
      <c r="K32" s="94"/>
    </row>
    <row r="33" spans="1:11" ht="12">
      <c r="A33" s="273"/>
      <c r="B33" s="272"/>
      <c r="D33" s="299"/>
      <c r="H33" s="296"/>
      <c r="K33" s="94"/>
    </row>
    <row r="34" spans="1:11" ht="12">
      <c r="A34" s="273"/>
      <c r="B34" s="272"/>
      <c r="D34" s="299"/>
      <c r="H34" s="296"/>
      <c r="K34" s="94"/>
    </row>
    <row r="35" spans="1:11" ht="12">
      <c r="A35" s="273"/>
      <c r="B35" s="272"/>
      <c r="D35" s="299"/>
      <c r="H35" s="296"/>
      <c r="K35" s="94"/>
    </row>
    <row r="36" spans="1:11" ht="12">
      <c r="A36" s="273"/>
      <c r="B36" s="272"/>
      <c r="D36" s="299"/>
      <c r="H36" s="296"/>
      <c r="K36" s="94"/>
    </row>
    <row r="37" spans="1:11" ht="12">
      <c r="A37" s="273"/>
      <c r="B37" s="272"/>
      <c r="D37" s="299"/>
      <c r="H37" s="296"/>
      <c r="K37" s="94"/>
    </row>
    <row r="38" spans="1:11" ht="12">
      <c r="A38" s="273"/>
      <c r="B38" s="272"/>
      <c r="D38" s="299"/>
      <c r="H38" s="296"/>
      <c r="K38" s="94"/>
    </row>
    <row r="39" spans="1:11" ht="12">
      <c r="A39" s="273"/>
      <c r="B39" s="272"/>
      <c r="D39" s="299"/>
      <c r="H39" s="296"/>
      <c r="K39" s="94"/>
    </row>
    <row r="40" spans="1:11" ht="12">
      <c r="A40" s="273"/>
      <c r="B40" s="272"/>
      <c r="D40" s="299"/>
      <c r="H40" s="296"/>
      <c r="K40" s="94"/>
    </row>
    <row r="41" spans="1:11" ht="12">
      <c r="A41" s="273"/>
      <c r="B41" s="272"/>
      <c r="D41" s="299"/>
      <c r="H41" s="296"/>
      <c r="K41" s="94"/>
    </row>
    <row r="42" spans="1:11" ht="12">
      <c r="A42" s="273"/>
      <c r="B42" s="272"/>
      <c r="D42" s="299"/>
      <c r="H42" s="296"/>
      <c r="K42" s="94"/>
    </row>
    <row r="43" spans="1:11" ht="12">
      <c r="A43" s="273"/>
      <c r="B43" s="272"/>
      <c r="D43" s="299"/>
      <c r="H43" s="296"/>
      <c r="K43" s="94"/>
    </row>
    <row r="44" spans="1:11" ht="12">
      <c r="A44" s="273"/>
      <c r="B44" s="272"/>
      <c r="D44" s="299"/>
      <c r="H44" s="296"/>
      <c r="K44" s="94"/>
    </row>
    <row r="45" spans="1:11" ht="12">
      <c r="A45" s="273"/>
      <c r="B45" s="272"/>
      <c r="D45" s="299"/>
      <c r="H45" s="296"/>
      <c r="K45" s="94"/>
    </row>
    <row r="46" spans="1:11" ht="12">
      <c r="A46" s="273"/>
      <c r="B46" s="272"/>
      <c r="D46" s="299"/>
      <c r="H46" s="296"/>
      <c r="K46" s="94"/>
    </row>
    <row r="47" spans="1:11" ht="12">
      <c r="A47" s="273"/>
      <c r="B47" s="272"/>
      <c r="D47" s="299"/>
      <c r="H47" s="296"/>
      <c r="K47" s="94"/>
    </row>
    <row r="48" spans="1:11" ht="12">
      <c r="A48" s="273"/>
      <c r="B48" s="272"/>
      <c r="D48" s="299"/>
      <c r="H48" s="296"/>
      <c r="K48" s="94"/>
    </row>
    <row r="49" spans="1:11" ht="12">
      <c r="A49" s="273"/>
      <c r="B49" s="272"/>
      <c r="D49" s="299"/>
      <c r="H49" s="296"/>
      <c r="K49" s="94"/>
    </row>
    <row r="50" spans="1:11" ht="12">
      <c r="A50" s="273"/>
      <c r="B50" s="272"/>
      <c r="D50" s="299"/>
      <c r="H50" s="296"/>
      <c r="K50" s="94"/>
    </row>
    <row r="51" spans="1:11" ht="12">
      <c r="A51" s="273"/>
      <c r="B51" s="272"/>
      <c r="D51" s="299"/>
      <c r="H51" s="296"/>
      <c r="K51" s="94"/>
    </row>
    <row r="52" spans="1:11" ht="12">
      <c r="A52" s="273"/>
      <c r="B52" s="272"/>
      <c r="D52" s="299"/>
      <c r="H52" s="296"/>
      <c r="K52" s="94"/>
    </row>
    <row r="53" spans="1:11" ht="12">
      <c r="A53" s="273"/>
      <c r="B53" s="272"/>
      <c r="D53" s="299"/>
      <c r="H53" s="296"/>
      <c r="K53" s="94"/>
    </row>
    <row r="54" spans="1:11" ht="12">
      <c r="A54" s="273"/>
      <c r="B54" s="272"/>
      <c r="D54" s="299"/>
      <c r="H54" s="296"/>
      <c r="K54" s="94"/>
    </row>
    <row r="55" spans="1:11" ht="12">
      <c r="A55" s="273"/>
      <c r="B55" s="272"/>
      <c r="D55" s="299"/>
      <c r="H55" s="296"/>
      <c r="K55" s="94"/>
    </row>
    <row r="56" spans="1:11" ht="12">
      <c r="A56" s="273"/>
      <c r="B56" s="272"/>
      <c r="D56" s="299"/>
      <c r="H56" s="296"/>
      <c r="K56" s="94"/>
    </row>
    <row r="57" spans="1:11" ht="12">
      <c r="A57" s="273"/>
      <c r="B57" s="272"/>
      <c r="D57" s="299"/>
      <c r="H57" s="296"/>
      <c r="K57" s="94"/>
    </row>
    <row r="58" spans="1:11" ht="12">
      <c r="A58" s="273"/>
      <c r="B58" s="272"/>
      <c r="D58" s="299"/>
      <c r="H58" s="296"/>
      <c r="K58" s="94"/>
    </row>
    <row r="59" spans="1:11" ht="12">
      <c r="A59" s="102"/>
      <c r="B59" s="38"/>
      <c r="C59" s="38"/>
      <c r="K59" s="94"/>
    </row>
    <row r="60" spans="1:11" ht="12">
      <c r="A60" s="102"/>
      <c r="B60" s="38"/>
      <c r="C60" s="38"/>
      <c r="K60" s="94"/>
    </row>
    <row r="61" spans="1:11" ht="12">
      <c r="A61" s="102"/>
      <c r="B61" s="38"/>
      <c r="C61" s="38"/>
      <c r="K61" s="94"/>
    </row>
    <row r="62" spans="1:11" ht="12">
      <c r="A62" s="102"/>
      <c r="B62" s="38"/>
      <c r="C62" s="38"/>
      <c r="K62" s="94"/>
    </row>
    <row r="63" spans="1:11" ht="12">
      <c r="A63" s="102"/>
      <c r="B63" s="38"/>
      <c r="C63" s="38"/>
      <c r="K63" s="94"/>
    </row>
    <row r="64" spans="1:11" ht="12">
      <c r="A64" s="102"/>
      <c r="B64" s="38"/>
      <c r="C64" s="38"/>
      <c r="K64" s="94"/>
    </row>
    <row r="65" spans="1:11" ht="12">
      <c r="A65" s="102"/>
      <c r="B65" s="38"/>
      <c r="C65" s="38"/>
      <c r="K65" s="94"/>
    </row>
    <row r="66" spans="1:11" ht="12">
      <c r="A66" s="102"/>
      <c r="B66" s="38"/>
      <c r="C66" s="38"/>
      <c r="K66" s="94"/>
    </row>
    <row r="67" spans="1:11" ht="12">
      <c r="A67" s="102"/>
      <c r="B67" s="38"/>
      <c r="C67" s="38"/>
      <c r="K67" s="94"/>
    </row>
    <row r="68" spans="1:11" ht="12">
      <c r="A68" s="102"/>
      <c r="B68" s="38"/>
      <c r="C68" s="38"/>
      <c r="K68" s="94"/>
    </row>
    <row r="69" spans="1:11" ht="12">
      <c r="A69" s="102"/>
      <c r="B69" s="38"/>
      <c r="C69" s="38"/>
      <c r="K69" s="94"/>
    </row>
    <row r="70" spans="1:11" ht="12">
      <c r="A70" s="102"/>
      <c r="B70" s="38"/>
      <c r="C70" s="38"/>
      <c r="K70" s="94"/>
    </row>
    <row r="71" spans="1:11" ht="12">
      <c r="A71" s="102"/>
      <c r="B71" s="38"/>
      <c r="C71" s="38"/>
      <c r="K71" s="94"/>
    </row>
    <row r="72" spans="1:11" ht="12">
      <c r="A72" s="102"/>
      <c r="B72" s="38"/>
      <c r="C72" s="38"/>
      <c r="K72" s="94"/>
    </row>
    <row r="73" spans="1:11" ht="12">
      <c r="A73" s="102"/>
      <c r="B73" s="38"/>
      <c r="C73" s="38"/>
      <c r="K73" s="94"/>
    </row>
    <row r="74" spans="1:11" ht="12">
      <c r="A74" s="102"/>
      <c r="B74" s="38"/>
      <c r="C74" s="38"/>
      <c r="K74" s="94"/>
    </row>
    <row r="75" spans="1:11" ht="12">
      <c r="A75" s="102"/>
      <c r="B75" s="38"/>
      <c r="C75" s="38"/>
      <c r="K75" s="94"/>
    </row>
    <row r="76" spans="1:11" ht="12">
      <c r="A76" s="102"/>
      <c r="B76" s="38"/>
      <c r="C76" s="38"/>
      <c r="K76" s="94"/>
    </row>
    <row r="77" spans="1:11" ht="12">
      <c r="A77" s="102"/>
      <c r="B77" s="38"/>
      <c r="C77" s="38"/>
      <c r="K77" s="94"/>
    </row>
    <row r="78" spans="1:11" ht="12">
      <c r="A78" s="102"/>
      <c r="B78" s="38"/>
      <c r="C78" s="38"/>
      <c r="K78" s="94"/>
    </row>
    <row r="79" spans="1:11" ht="12">
      <c r="A79" s="102"/>
      <c r="B79" s="38"/>
      <c r="C79" s="38"/>
      <c r="K79" s="94"/>
    </row>
    <row r="80" spans="1:11" ht="12">
      <c r="A80" s="102"/>
      <c r="B80" s="38"/>
      <c r="C80" s="38"/>
      <c r="K80" s="94"/>
    </row>
    <row r="81" spans="1:11" ht="12">
      <c r="A81" s="102"/>
      <c r="B81" s="38"/>
      <c r="C81" s="38"/>
      <c r="K81" s="94"/>
    </row>
    <row r="82" spans="1:11" ht="12">
      <c r="A82" s="102"/>
      <c r="B82" s="38"/>
      <c r="C82" s="38"/>
      <c r="K82" s="94"/>
    </row>
  </sheetData>
  <sheetProtection/>
  <mergeCells count="40">
    <mergeCell ref="A4:A5"/>
    <mergeCell ref="R4:S4"/>
    <mergeCell ref="T4:U4"/>
    <mergeCell ref="V4:W4"/>
    <mergeCell ref="J4:K4"/>
    <mergeCell ref="L4:M4"/>
    <mergeCell ref="N4:O4"/>
    <mergeCell ref="P4:Q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X4:BY4"/>
    <mergeCell ref="BB4:BC4"/>
    <mergeCell ref="BD4:BE4"/>
    <mergeCell ref="BF4:BG4"/>
    <mergeCell ref="BH4:BI4"/>
    <mergeCell ref="BJ4:BK4"/>
    <mergeCell ref="BL4:BM4"/>
    <mergeCell ref="A28:D28"/>
    <mergeCell ref="BZ4:CA4"/>
    <mergeCell ref="CB4:CC4"/>
    <mergeCell ref="CD4:CE4"/>
    <mergeCell ref="CF4:CG4"/>
    <mergeCell ref="BN4:BO4"/>
    <mergeCell ref="BP4:BQ4"/>
    <mergeCell ref="BR4:BS4"/>
    <mergeCell ref="BT4:BU4"/>
    <mergeCell ref="BV4:BW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32" sqref="A32"/>
    </sheetView>
  </sheetViews>
  <sheetFormatPr defaultColWidth="11.421875" defaultRowHeight="12.75"/>
  <cols>
    <col min="1" max="1" width="42.140625" style="0" customWidth="1"/>
    <col min="2" max="2" width="14.00390625" style="0" customWidth="1"/>
    <col min="3" max="3" width="14.421875" style="0" customWidth="1"/>
    <col min="4" max="4" width="13.28125" style="0" customWidth="1"/>
    <col min="5" max="5" width="14.421875" style="0" customWidth="1"/>
    <col min="6" max="6" width="13.421875" style="0" customWidth="1"/>
    <col min="7" max="7" width="14.7109375" style="0" customWidth="1"/>
    <col min="8" max="8" width="14.421875" style="0" customWidth="1"/>
  </cols>
  <sheetData>
    <row r="1" ht="13.5" thickBot="1">
      <c r="A1" s="20" t="s">
        <v>52</v>
      </c>
    </row>
    <row r="2" spans="1:8" ht="29.25" customHeight="1" thickBot="1">
      <c r="A2" s="391" t="s">
        <v>106</v>
      </c>
      <c r="B2" s="392"/>
      <c r="C2" s="392"/>
      <c r="D2" s="392"/>
      <c r="E2" s="392"/>
      <c r="F2" s="392"/>
      <c r="G2" s="392"/>
      <c r="H2" s="393"/>
    </row>
    <row r="3" ht="23.25" customHeight="1" thickBot="1">
      <c r="A3" s="20"/>
    </row>
    <row r="4" spans="1:8" ht="33" customHeight="1" thickBot="1">
      <c r="A4" s="384" t="s">
        <v>35</v>
      </c>
      <c r="B4" s="285" t="s">
        <v>95</v>
      </c>
      <c r="C4" s="286" t="s">
        <v>90</v>
      </c>
      <c r="D4" s="286" t="s">
        <v>85</v>
      </c>
      <c r="E4" s="286" t="s">
        <v>86</v>
      </c>
      <c r="F4" s="286" t="s">
        <v>87</v>
      </c>
      <c r="G4" s="284" t="s">
        <v>97</v>
      </c>
      <c r="H4" s="286" t="s">
        <v>89</v>
      </c>
    </row>
    <row r="5" spans="1:8" ht="13.5" thickBot="1">
      <c r="A5" s="385"/>
      <c r="B5" s="86" t="s">
        <v>98</v>
      </c>
      <c r="C5" s="86" t="s">
        <v>98</v>
      </c>
      <c r="D5" s="86" t="s">
        <v>98</v>
      </c>
      <c r="E5" s="86" t="s">
        <v>98</v>
      </c>
      <c r="F5" s="86" t="s">
        <v>98</v>
      </c>
      <c r="G5" s="86" t="s">
        <v>98</v>
      </c>
      <c r="H5" s="86" t="s">
        <v>98</v>
      </c>
    </row>
    <row r="6" spans="1:8" ht="13.5" thickBot="1">
      <c r="A6" s="72" t="s">
        <v>20</v>
      </c>
      <c r="B6" s="77"/>
      <c r="C6" s="77"/>
      <c r="D6" s="77"/>
      <c r="E6" s="77"/>
      <c r="F6" s="74"/>
      <c r="G6" s="74"/>
      <c r="H6" s="74"/>
    </row>
    <row r="7" spans="1:9" ht="13.5" thickBot="1">
      <c r="A7" s="14" t="s">
        <v>39</v>
      </c>
      <c r="B7" s="200">
        <f>6!B8/6!B12</f>
        <v>1.0830098784321947</v>
      </c>
      <c r="C7" s="200">
        <f>6!C8/6!C12</f>
        <v>0.5103581965439534</v>
      </c>
      <c r="D7" s="200">
        <f>6!D8/6!D12</f>
        <v>0.5038770978386006</v>
      </c>
      <c r="E7" s="200">
        <f>6!E8/6!E12</f>
        <v>0.9880670849831577</v>
      </c>
      <c r="F7" s="200">
        <f>6!F8/6!F12</f>
        <v>0.7656057745078785</v>
      </c>
      <c r="G7" s="200">
        <f>6!G8/6!G12</f>
        <v>1.188010228400892</v>
      </c>
      <c r="H7" s="200">
        <f>6!H8/6!H12</f>
        <v>1.3757160960424213</v>
      </c>
      <c r="I7" s="61"/>
    </row>
    <row r="8" spans="1:8" ht="13.5" thickBot="1">
      <c r="A8" s="72" t="s">
        <v>21</v>
      </c>
      <c r="B8" s="72"/>
      <c r="C8" s="72"/>
      <c r="D8" s="72"/>
      <c r="E8" s="72"/>
      <c r="F8" s="72"/>
      <c r="G8" s="72"/>
      <c r="H8" s="72"/>
    </row>
    <row r="9" spans="1:8" ht="12.75">
      <c r="A9" s="15" t="s">
        <v>4</v>
      </c>
      <c r="B9" s="54">
        <f>6!B12/6!B14</f>
        <v>0.7330709569958022</v>
      </c>
      <c r="C9" s="54">
        <f>6!C12/6!C14</f>
        <v>0.3890828998883323</v>
      </c>
      <c r="D9" s="54">
        <f>6!D12/6!D14</f>
        <v>0.8632508264824691</v>
      </c>
      <c r="E9" s="54">
        <f>6!E12/6!E14</f>
        <v>0.9995045916156868</v>
      </c>
      <c r="F9" s="54">
        <f>6!F12/6!F14</f>
        <v>0.8727698634504983</v>
      </c>
      <c r="G9" s="54">
        <f>6!G12/6!G14</f>
        <v>0.9706017675979431</v>
      </c>
      <c r="H9" s="54">
        <f>6!H12/6!H14</f>
        <v>0.42190444423288254</v>
      </c>
    </row>
    <row r="10" spans="1:8" ht="12.75">
      <c r="A10" s="8" t="s">
        <v>22</v>
      </c>
      <c r="B10" s="52">
        <f>6!B14/6!B19</f>
        <v>2.516947413303954</v>
      </c>
      <c r="C10" s="52">
        <f>6!C14/6!C19</f>
        <v>12.633186535188509</v>
      </c>
      <c r="D10" s="52">
        <f>6!D14/6!D19</f>
        <v>5.010407081613638</v>
      </c>
      <c r="E10" s="52">
        <f>6!E14/6!E19</f>
        <v>4.083380522787012</v>
      </c>
      <c r="F10" s="52">
        <f>6!F14/6!F19</f>
        <v>0.9749810633561129</v>
      </c>
      <c r="G10" s="52">
        <f>6!G14/6!G19</f>
        <v>3.9955068272693173</v>
      </c>
      <c r="H10" s="52">
        <f>6!H14/6!H19</f>
        <v>1.7758114668314557</v>
      </c>
    </row>
    <row r="11" spans="1:8" ht="12.75">
      <c r="A11" s="9" t="s">
        <v>23</v>
      </c>
      <c r="B11" s="52">
        <f>6!B13/6!B19</f>
        <v>0.6718463643251157</v>
      </c>
      <c r="C11" s="52">
        <f>6!C13/6!C19</f>
        <v>7.717829683247131</v>
      </c>
      <c r="D11" s="52">
        <f>6!D13/6!D19</f>
        <v>0.6851690273970493</v>
      </c>
      <c r="E11" s="52">
        <f>6!E13/6!E19</f>
        <v>0.0020229409473298842</v>
      </c>
      <c r="F11" s="52">
        <f>6!F13/6!F19</f>
        <v>0.12404697382397659</v>
      </c>
      <c r="G11" s="52">
        <f>6!G13/6!G19</f>
        <v>0.11746083827206802</v>
      </c>
      <c r="H11" s="52">
        <f>6!H13/6!H19</f>
        <v>1.0265887168555505</v>
      </c>
    </row>
    <row r="12" spans="1:8" ht="13.5" thickBot="1">
      <c r="A12" s="16" t="s">
        <v>24</v>
      </c>
      <c r="B12" s="53">
        <f>6!B14/6!B10</f>
        <v>0.7156625513344377</v>
      </c>
      <c r="C12" s="53">
        <f>6!C14/6!C10</f>
        <v>0.926665691888959</v>
      </c>
      <c r="D12" s="53">
        <f>6!D14/6!D10</f>
        <v>0.8336228683983034</v>
      </c>
      <c r="E12" s="53">
        <f>6!E14/6!E10</f>
        <v>0.8032804576615504</v>
      </c>
      <c r="F12" s="53">
        <f>6!F14/6!F10</f>
        <v>0.49366660522325634</v>
      </c>
      <c r="G12" s="53">
        <f>6!G14/6!G10</f>
        <v>0.7998192365394591</v>
      </c>
      <c r="H12" s="53">
        <f>6!H14/6!H10</f>
        <v>0.6397450341901921</v>
      </c>
    </row>
    <row r="13" spans="1:8" ht="13.5" thickBot="1">
      <c r="A13" s="72" t="s">
        <v>25</v>
      </c>
      <c r="B13" s="72"/>
      <c r="C13" s="72"/>
      <c r="D13" s="72"/>
      <c r="E13" s="72"/>
      <c r="F13" s="72"/>
      <c r="G13" s="72"/>
      <c r="H13" s="72"/>
    </row>
    <row r="14" spans="1:8" ht="12.75">
      <c r="A14" s="15" t="s">
        <v>37</v>
      </c>
      <c r="B14" s="54">
        <f>6!B10/6!B14</f>
        <v>1.3973065911236817</v>
      </c>
      <c r="C14" s="54">
        <f>6!C10/6!C14</f>
        <v>1.0791378258124058</v>
      </c>
      <c r="D14" s="54">
        <f>6!D10/6!D14</f>
        <v>1.1995832143153276</v>
      </c>
      <c r="E14" s="54">
        <f>6!E10/6!E14</f>
        <v>1.244895217432682</v>
      </c>
      <c r="F14" s="54">
        <f>6!F10/6!F14</f>
        <v>2.0256585910804294</v>
      </c>
      <c r="G14" s="54">
        <f>6!G10/6!G14</f>
        <v>1.2502825067407153</v>
      </c>
      <c r="H14" s="54">
        <f>6!H10/6!H14</f>
        <v>1.563122723204611</v>
      </c>
    </row>
    <row r="15" spans="1:8" ht="13.5" thickBot="1">
      <c r="A15" s="16" t="s">
        <v>36</v>
      </c>
      <c r="B15" s="53">
        <f>6!B10/6!B12</f>
        <v>1.9061000545567695</v>
      </c>
      <c r="C15" s="53">
        <f>6!C10/6!C12</f>
        <v>2.773542158039125</v>
      </c>
      <c r="D15" s="53">
        <f>6!D10/6!D12</f>
        <v>1.3896114287006578</v>
      </c>
      <c r="E15" s="53">
        <f>6!E10/6!E12</f>
        <v>1.2455122546463986</v>
      </c>
      <c r="F15" s="53">
        <f>6!F10/6!F12</f>
        <v>2.320953868723173</v>
      </c>
      <c r="G15" s="53">
        <f>6!G10/6!G12</f>
        <v>1.2881518955347975</v>
      </c>
      <c r="H15" s="53">
        <f>6!H10/6!H12</f>
        <v>3.704921208039704</v>
      </c>
    </row>
    <row r="16" spans="1:8" ht="13.5" thickBot="1">
      <c r="A16" s="72" t="s">
        <v>27</v>
      </c>
      <c r="B16" s="72"/>
      <c r="C16" s="72"/>
      <c r="D16" s="72"/>
      <c r="E16" s="72"/>
      <c r="F16" s="72"/>
      <c r="G16" s="72"/>
      <c r="H16" s="72"/>
    </row>
    <row r="17" spans="1:8" ht="12.75">
      <c r="A17" s="15" t="s">
        <v>28</v>
      </c>
      <c r="B17" s="54">
        <f>6!B9/6!B13</f>
        <v>2.2604640406102097</v>
      </c>
      <c r="C17" s="54">
        <f>6!C9/6!C13</f>
        <v>1.4413840741376351</v>
      </c>
      <c r="D17" s="54">
        <f>6!D9/6!D13</f>
        <v>5.591338313006666</v>
      </c>
      <c r="E17" s="54">
        <f>6!E9/6!E13</f>
        <v>519.4050753186559</v>
      </c>
      <c r="F17" s="54">
        <f>6!F9/6!F13</f>
        <v>10.669334959631405</v>
      </c>
      <c r="G17" s="54">
        <f>6!G9/6!G13</f>
        <v>3.3062422869877466</v>
      </c>
      <c r="H17" s="54">
        <f>6!H9/6!H13</f>
        <v>1.6998954212294242</v>
      </c>
    </row>
    <row r="18" spans="1:8" ht="13.5" thickBot="1">
      <c r="A18" s="16" t="s">
        <v>26</v>
      </c>
      <c r="B18" s="53">
        <f>6!B10/6!B14</f>
        <v>1.3973065911236817</v>
      </c>
      <c r="C18" s="53">
        <f>6!C10/6!C14</f>
        <v>1.0791378258124058</v>
      </c>
      <c r="D18" s="53">
        <f>6!D10/6!D14</f>
        <v>1.1995832143153276</v>
      </c>
      <c r="E18" s="53">
        <f>6!E10/6!E14</f>
        <v>1.244895217432682</v>
      </c>
      <c r="F18" s="53">
        <f>6!F10/6!F14</f>
        <v>2.0256585910804294</v>
      </c>
      <c r="G18" s="53">
        <f>6!G10/6!G14</f>
        <v>1.2502825067407153</v>
      </c>
      <c r="H18" s="53">
        <f>6!H10/6!H14</f>
        <v>1.563122723204611</v>
      </c>
    </row>
    <row r="19" spans="1:8" ht="13.5" thickBot="1">
      <c r="A19" s="72" t="s">
        <v>29</v>
      </c>
      <c r="B19" s="72"/>
      <c r="C19" s="72"/>
      <c r="D19" s="72"/>
      <c r="E19" s="72"/>
      <c r="F19" s="72"/>
      <c r="G19" s="72"/>
      <c r="H19" s="72"/>
    </row>
    <row r="20" spans="1:8" ht="13.5" thickBot="1">
      <c r="A20" s="17" t="s">
        <v>34</v>
      </c>
      <c r="B20" s="49">
        <f>6!B19/6!B10</f>
        <v>0.2843375064380068</v>
      </c>
      <c r="C20" s="49">
        <f>6!C19/6!C10</f>
        <v>0.07335169866350204</v>
      </c>
      <c r="D20" s="49">
        <f>6!D19/6!D10</f>
        <v>0.16637827123017498</v>
      </c>
      <c r="E20" s="49">
        <f>6!E19/6!E10</f>
        <v>0.1967194713250214</v>
      </c>
      <c r="F20" s="49">
        <f>6!F19/6!F10</f>
        <v>0.5063345574363675</v>
      </c>
      <c r="G20" s="49">
        <f>6!G19/6!G10</f>
        <v>0.20017966959302788</v>
      </c>
      <c r="H20" s="49">
        <f>6!H19/6!H10</f>
        <v>0.36025504178755874</v>
      </c>
    </row>
    <row r="21" spans="1:8" ht="13.5" thickBot="1">
      <c r="A21" s="72" t="s">
        <v>30</v>
      </c>
      <c r="B21" s="72"/>
      <c r="C21" s="72"/>
      <c r="D21" s="72"/>
      <c r="E21" s="72"/>
      <c r="F21" s="72"/>
      <c r="G21" s="72"/>
      <c r="H21" s="72"/>
    </row>
    <row r="22" spans="1:8" ht="12.75">
      <c r="A22" s="15" t="s">
        <v>38</v>
      </c>
      <c r="B22" s="54">
        <f>6!B24/6!B21</f>
        <v>0.1103568155139097</v>
      </c>
      <c r="C22" s="54">
        <f>6!C24/6!C21</f>
        <v>-0.5560048343645844</v>
      </c>
      <c r="D22" s="54">
        <f>6!D24/6!D21</f>
        <v>0.005269892411847733</v>
      </c>
      <c r="E22" s="54">
        <f>6!E24/6!E21</f>
        <v>-0.07631029589837475</v>
      </c>
      <c r="F22" s="54">
        <f>6!F24/6!F21</f>
        <v>-0.14085115268295076</v>
      </c>
      <c r="G22" s="54">
        <f>6!G24/6!G21</f>
        <v>0.07671211019332112</v>
      </c>
      <c r="H22" s="54">
        <f>6!H24/6!H21</f>
        <v>0.1970015085380575</v>
      </c>
    </row>
    <row r="23" spans="1:8" ht="13.5" thickBot="1">
      <c r="A23" s="16" t="s">
        <v>31</v>
      </c>
      <c r="B23" s="53">
        <f>6!B25/6!B21</f>
        <v>-7.516177151402253E-05</v>
      </c>
      <c r="C23" s="53">
        <f>6!C25/6!C21</f>
        <v>-0.4103265622169741</v>
      </c>
      <c r="D23" s="53">
        <f>6!D25/6!D21</f>
        <v>-0.0015655853314527504</v>
      </c>
      <c r="E23" s="53">
        <f>6!E25/6!E21</f>
        <v>-0.19040869279332015</v>
      </c>
      <c r="F23" s="53">
        <f>6!F25/6!F21</f>
        <v>-0.1636871353088058</v>
      </c>
      <c r="G23" s="53">
        <f>6!G25/6!G21</f>
        <v>0.03429807660565045</v>
      </c>
      <c r="H23" s="53">
        <f>6!H25/6!H21</f>
        <v>0.07220220604855115</v>
      </c>
    </row>
    <row r="24" spans="1:8" ht="13.5" thickBot="1">
      <c r="A24" s="72" t="s">
        <v>32</v>
      </c>
      <c r="B24" s="72"/>
      <c r="C24" s="72"/>
      <c r="D24" s="72"/>
      <c r="E24" s="72"/>
      <c r="F24" s="72"/>
      <c r="G24" s="72"/>
      <c r="H24" s="72"/>
    </row>
    <row r="25" spans="1:8" ht="13.5" thickBot="1">
      <c r="A25" s="18" t="s">
        <v>33</v>
      </c>
      <c r="B25" s="55">
        <f>6!B8-6!B12</f>
        <v>210875.28032200038</v>
      </c>
      <c r="C25" s="204">
        <f>6!C8-6!C12</f>
        <v>-1817.1190000000001</v>
      </c>
      <c r="D25" s="204">
        <f>6!D8-6!D12</f>
        <v>-17835.341</v>
      </c>
      <c r="E25" s="55">
        <f>6!E8-6!E12</f>
        <v>-20776.805999999866</v>
      </c>
      <c r="F25" s="55">
        <f>6!F8-6!F12</f>
        <v>-8618.668223000004</v>
      </c>
      <c r="G25" s="55">
        <f>6!G8-6!G12</f>
        <v>11662.880545000007</v>
      </c>
      <c r="H25" s="204">
        <f>6!H8-6!H12</f>
        <v>248260.33400000003</v>
      </c>
    </row>
    <row r="26" spans="1:4" ht="12.75">
      <c r="A26" s="274" t="s">
        <v>94</v>
      </c>
      <c r="D26" s="41"/>
    </row>
    <row r="34" ht="12.75">
      <c r="A34" s="14"/>
    </row>
    <row r="37" ht="12.75">
      <c r="B37" s="90"/>
    </row>
  </sheetData>
  <sheetProtection/>
  <mergeCells count="2">
    <mergeCell ref="A4:A5"/>
    <mergeCell ref="A2:H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Transporte Aéreo 30 Junio 2022</dc:title>
  <dc:subject/>
  <dc:creator>PC Familiar</dc:creator>
  <cp:keywords/>
  <dc:description/>
  <cp:lastModifiedBy>Juan David Dominguez Arrieta</cp:lastModifiedBy>
  <cp:lastPrinted>2021-05-21T19:14:51Z</cp:lastPrinted>
  <dcterms:created xsi:type="dcterms:W3CDTF">2000-07-06T11:08:14Z</dcterms:created>
  <dcterms:modified xsi:type="dcterms:W3CDTF">2022-09-15T21:01:28Z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ción">
    <vt:lpwstr/>
  </property>
  <property fmtid="{D5CDD505-2E9C-101B-9397-08002B2CF9AE}" pid="3" name="Filtro">
    <vt:lpwstr>ESTADOS</vt:lpwstr>
  </property>
  <property fmtid="{D5CDD505-2E9C-101B-9397-08002B2CF9AE}" pid="4" name="Formato">
    <vt:lpwstr>/Style%20Library/Images/xls.svg</vt:lpwstr>
  </property>
  <property fmtid="{D5CDD505-2E9C-101B-9397-08002B2CF9AE}" pid="5" name="Orden">
    <vt:lpwstr>23</vt:lpwstr>
  </property>
</Properties>
</file>